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290" windowWidth="19320" windowHeight="5820" activeTab="0"/>
  </bookViews>
  <sheets>
    <sheet name="利用の仕方" sheetId="1" r:id="rId1"/>
    <sheet name="①基礎情報を入力して下さい。" sheetId="2" r:id="rId2"/>
    <sheet name="②講座希望を入力して下さい。" sheetId="3" r:id="rId3"/>
    <sheet name="③このシートを印刷しＦＡＸして下さい。" sheetId="4" r:id="rId4"/>
    <sheet name="スクバテーブル" sheetId="5" r:id="rId5"/>
    <sheet name="講座選択テーブル" sheetId="6" r:id="rId6"/>
  </sheets>
  <definedNames>
    <definedName name="バス希望">'講座選択テーブル'!$B$25:$B$26</definedName>
    <definedName name="引率人数">'講座選択テーブル'!$U$2:$U$4</definedName>
    <definedName name="引率有無">'講座選択テーブル'!$U$7:$U$8</definedName>
    <definedName name="学年">'講座選択テーブル'!$U$15:$U$18</definedName>
    <definedName name="講座出席形態">'講座選択テーブル'!$B$47:$B$48</definedName>
    <definedName name="参加者性別">'講座選択テーブル'!$B$18:$B$21</definedName>
    <definedName name="参加日">'講座選択テーブル'!$U$11:$U$13</definedName>
    <definedName name="出席形態">'講座選択テーブル'!$B$47:$B$48</definedName>
    <definedName name="色コース">'講座選択テーブル'!$B$36:$B$40</definedName>
    <definedName name="性別">'講座選択テーブル'!$B$18:$B$19</definedName>
  </definedNames>
  <calcPr fullCalcOnLoad="1"/>
</workbook>
</file>

<file path=xl/sharedStrings.xml><?xml version="1.0" encoding="utf-8"?>
<sst xmlns="http://schemas.openxmlformats.org/spreadsheetml/2006/main" count="1616" uniqueCount="558">
  <si>
    <t>参加区分ＣＯ</t>
  </si>
  <si>
    <t>講座番号</t>
  </si>
  <si>
    <t>講座名</t>
  </si>
  <si>
    <t>氏名</t>
  </si>
  <si>
    <t>有無３</t>
  </si>
  <si>
    <t>有無４</t>
  </si>
  <si>
    <t>有無５</t>
  </si>
  <si>
    <t>定員</t>
  </si>
  <si>
    <t>ＣＯ</t>
  </si>
  <si>
    <t>有無</t>
  </si>
  <si>
    <t>参加区分</t>
  </si>
  <si>
    <t>小川　徳水</t>
  </si>
  <si>
    <t>○</t>
  </si>
  <si>
    <t>×</t>
  </si>
  <si>
    <t>中学生</t>
  </si>
  <si>
    <t>ふしぎの国にご招待</t>
  </si>
  <si>
    <t>宗宮　喜代子</t>
  </si>
  <si>
    <t>中学生保護者</t>
  </si>
  <si>
    <t>看護師にチャレンジ！</t>
  </si>
  <si>
    <t>星野　健</t>
  </si>
  <si>
    <t>中学校引率教員</t>
  </si>
  <si>
    <t>在校生</t>
  </si>
  <si>
    <t>英語の入試問題を解く</t>
  </si>
  <si>
    <t>速水　昌樹</t>
  </si>
  <si>
    <t>在校生保護者</t>
  </si>
  <si>
    <t>布あそび</t>
  </si>
  <si>
    <t>卒業生</t>
  </si>
  <si>
    <t>平光　伸一郎</t>
  </si>
  <si>
    <t>卒業生保護者</t>
  </si>
  <si>
    <t>地域</t>
  </si>
  <si>
    <t>田中　哲夫</t>
  </si>
  <si>
    <t>聖徳学園大学教育教員</t>
  </si>
  <si>
    <t>ひらがなを美しく書いてみよう</t>
  </si>
  <si>
    <t>聖徳学園大学附属高校</t>
  </si>
  <si>
    <t>200倍の世界を見る</t>
  </si>
  <si>
    <t>深貝　清文</t>
  </si>
  <si>
    <t>渡邉　里美</t>
  </si>
  <si>
    <t>深山　紀男</t>
  </si>
  <si>
    <t>古田　宜美</t>
  </si>
  <si>
    <t>性別</t>
  </si>
  <si>
    <t>進化と絶滅の生物学</t>
  </si>
  <si>
    <t>石田　勝義</t>
  </si>
  <si>
    <t>男</t>
  </si>
  <si>
    <t>児玉　俊郎</t>
  </si>
  <si>
    <t>女</t>
  </si>
  <si>
    <t>ワープロの鉄人</t>
  </si>
  <si>
    <t>保</t>
  </si>
  <si>
    <t>会社で使うコンピュータ</t>
  </si>
  <si>
    <t>石神　吉和</t>
  </si>
  <si>
    <t>引率</t>
  </si>
  <si>
    <t>河合　梨里子</t>
  </si>
  <si>
    <t>エコロジー生活</t>
  </si>
  <si>
    <t>橋本　華子</t>
  </si>
  <si>
    <t>バス希望</t>
  </si>
  <si>
    <t>心をつなぐ大判絵画</t>
  </si>
  <si>
    <t>堀　悦子</t>
  </si>
  <si>
    <t>銅版画　エッチング</t>
  </si>
  <si>
    <t>有</t>
  </si>
  <si>
    <t>無</t>
  </si>
  <si>
    <t>スプリント講座</t>
  </si>
  <si>
    <t>清水　宏毅・須田　浩・木村　千代美</t>
  </si>
  <si>
    <t>月日</t>
  </si>
  <si>
    <t>３日（金）</t>
  </si>
  <si>
    <t>宮崎　惣次</t>
  </si>
  <si>
    <t>４日（土）</t>
  </si>
  <si>
    <t>叩けた気になるドラム</t>
  </si>
  <si>
    <t>５日（日）</t>
  </si>
  <si>
    <t>河邉　友美</t>
  </si>
  <si>
    <t>コップ一杯の水から何を想う？</t>
  </si>
  <si>
    <t>伊藤　薫</t>
  </si>
  <si>
    <t>色</t>
  </si>
  <si>
    <t>１限</t>
  </si>
  <si>
    <t>２限</t>
  </si>
  <si>
    <t>３限</t>
  </si>
  <si>
    <t>映画を使って楽しく学ぶ</t>
  </si>
  <si>
    <t>寶壺　貴之</t>
  </si>
  <si>
    <t>赤</t>
  </si>
  <si>
    <t>ペン字検定合格への道</t>
  </si>
  <si>
    <t>赤塚　悦夫</t>
  </si>
  <si>
    <t>青</t>
  </si>
  <si>
    <t>遠藤　克哉</t>
  </si>
  <si>
    <t>緑</t>
  </si>
  <si>
    <t>身近な物でものづくり</t>
  </si>
  <si>
    <t>堀　秀充</t>
  </si>
  <si>
    <t>黄</t>
  </si>
  <si>
    <t>我ら！地獄探検隊！</t>
  </si>
  <si>
    <t>宮村　英寿</t>
  </si>
  <si>
    <t>白</t>
  </si>
  <si>
    <t>古典の世界にふれてみよう</t>
  </si>
  <si>
    <t>北川　宏子</t>
  </si>
  <si>
    <t>世界史、大航海時代</t>
  </si>
  <si>
    <t>木嶋　義人</t>
  </si>
  <si>
    <t>後藤　和典</t>
  </si>
  <si>
    <t>講座出席形態ＣＯ</t>
  </si>
  <si>
    <t>ヘキサゴンで遊ぼう</t>
  </si>
  <si>
    <t>林　伸行</t>
  </si>
  <si>
    <t>参加</t>
  </si>
  <si>
    <t>「男女の愛のかたち」</t>
  </si>
  <si>
    <t>野村　尚宣</t>
  </si>
  <si>
    <t>見学</t>
  </si>
  <si>
    <t>数学と理科の入試対策</t>
  </si>
  <si>
    <t>長谷川　優</t>
  </si>
  <si>
    <t>レッツ・エンジョイ・剣道</t>
  </si>
  <si>
    <t>あなたの心を鏡にうつすと…</t>
  </si>
  <si>
    <t>我藤　信夫</t>
  </si>
  <si>
    <t>英語でお菓子作り</t>
  </si>
  <si>
    <t>身近な経済学</t>
  </si>
  <si>
    <t>永冶　健二</t>
  </si>
  <si>
    <t>イスラームから学ぶ</t>
  </si>
  <si>
    <t>「竜巻」をつくろう！</t>
  </si>
  <si>
    <t>青木　和義</t>
  </si>
  <si>
    <t>人体の不思議</t>
  </si>
  <si>
    <t>あなたが変わる心理学</t>
  </si>
  <si>
    <t>どんべいの食べ比べ</t>
  </si>
  <si>
    <t>田中　龍次・森本　真次</t>
  </si>
  <si>
    <t>夏色念珠</t>
  </si>
  <si>
    <t>遠藤　誠二・鈴木　孝洋</t>
  </si>
  <si>
    <t>林　範和</t>
  </si>
  <si>
    <t>加藤　英樹・丸田　朋彦</t>
  </si>
  <si>
    <t>身近な商取引</t>
  </si>
  <si>
    <t>後藤　明雄</t>
  </si>
  <si>
    <t>おカタくない古典</t>
  </si>
  <si>
    <t>小見山　勢津子</t>
  </si>
  <si>
    <t>算額絵馬に挑戦</t>
  </si>
  <si>
    <t>長谷川　達也</t>
  </si>
  <si>
    <t>ペットボトルの水</t>
  </si>
  <si>
    <t>本間　雄太</t>
  </si>
  <si>
    <t>勉強の仕方</t>
  </si>
  <si>
    <t>宮川　純一</t>
  </si>
  <si>
    <t>新しい社会の出現と大混乱</t>
  </si>
  <si>
    <t>内田　幸夫</t>
  </si>
  <si>
    <t>小説問題《読解術》</t>
  </si>
  <si>
    <t>判断推理</t>
  </si>
  <si>
    <t>谷藤　友崇</t>
  </si>
  <si>
    <t>二酸化炭素の水への溶解</t>
  </si>
  <si>
    <t>やってみよう化学実験</t>
  </si>
  <si>
    <t>棚橋　崇成</t>
  </si>
  <si>
    <t>丸山　立馬</t>
  </si>
  <si>
    <t>漢文入門のはじめ</t>
  </si>
  <si>
    <t>北澤　重行</t>
  </si>
  <si>
    <t>平安貴族の恋愛と結婚</t>
  </si>
  <si>
    <t>君はヒトラーを知っているか？</t>
  </si>
  <si>
    <t>地図を読む</t>
  </si>
  <si>
    <t>近藤　博之</t>
  </si>
  <si>
    <t>タイムスリップ岐阜</t>
  </si>
  <si>
    <t>佐藤　徹幸</t>
  </si>
  <si>
    <t>洪水と輪中</t>
  </si>
  <si>
    <t>所　史隆</t>
  </si>
  <si>
    <t>正五角形の作図法</t>
  </si>
  <si>
    <t>極低温の世界</t>
  </si>
  <si>
    <t>放射線にチャレンジ</t>
  </si>
  <si>
    <t>水谷　五郎</t>
  </si>
  <si>
    <t>映像文法の初歩</t>
  </si>
  <si>
    <t>高崎　万里代</t>
  </si>
  <si>
    <t>田口　隆</t>
  </si>
  <si>
    <t>黒澤　あゆみ</t>
  </si>
  <si>
    <t>学校説明会</t>
  </si>
  <si>
    <t>中学校名</t>
  </si>
  <si>
    <t>立</t>
  </si>
  <si>
    <t>中学校</t>
  </si>
  <si>
    <t>電話番号</t>
  </si>
  <si>
    <t>ＦＡＸ番号</t>
  </si>
  <si>
    <t>申込担当者氏名</t>
  </si>
  <si>
    <t>引率有無</t>
  </si>
  <si>
    <t>引率人数</t>
  </si>
  <si>
    <t>人</t>
  </si>
  <si>
    <t>引率者氏名</t>
  </si>
  <si>
    <t>来校日</t>
  </si>
  <si>
    <t>引率人数</t>
  </si>
  <si>
    <t>引率有無</t>
  </si>
  <si>
    <t>有</t>
  </si>
  <si>
    <t>無</t>
  </si>
  <si>
    <t>参加日</t>
  </si>
  <si>
    <t>３日</t>
  </si>
  <si>
    <t>４日</t>
  </si>
  <si>
    <t>５日</t>
  </si>
  <si>
    <t>学年</t>
  </si>
  <si>
    <t>生徒・保護者
氏名</t>
  </si>
  <si>
    <t>性別</t>
  </si>
  <si>
    <t>バス希望</t>
  </si>
  <si>
    <t>バス停番号</t>
  </si>
  <si>
    <t>バス停名</t>
  </si>
  <si>
    <t>日</t>
  </si>
  <si>
    <t>色
コース</t>
  </si>
  <si>
    <t>確認</t>
  </si>
  <si>
    <t>Ａ・Ｃ・Ｋ</t>
  </si>
  <si>
    <t>-</t>
  </si>
  <si>
    <t>番号</t>
  </si>
  <si>
    <t>Ａ・Ｂ・Ｄ・Ｋ</t>
  </si>
  <si>
    <t>Ｂ・Ｅ・Ｋ</t>
  </si>
  <si>
    <t>講座名</t>
  </si>
  <si>
    <t>保</t>
  </si>
  <si>
    <t>バス
コース名</t>
  </si>
  <si>
    <t>第　１　希　望</t>
  </si>
  <si>
    <t>１　限</t>
  </si>
  <si>
    <t>２　限</t>
  </si>
  <si>
    <t>３　限</t>
  </si>
  <si>
    <t>番号</t>
  </si>
  <si>
    <t>参加
見学</t>
  </si>
  <si>
    <t>第　２　希　望</t>
  </si>
  <si>
    <t>聖徳　太郎</t>
  </si>
  <si>
    <t>送付先</t>
  </si>
  <si>
    <t>岐　阜　聖　徳　学　園　高　等　学　校</t>
  </si>
  <si>
    <t>入試委員長　浅野　浩二　</t>
  </si>
  <si>
    <t>〒 500-8288　岐阜県岐阜市中鶉1-50　　　　　ＴＥＬ 058-271-5451　ＦＡＸ 058-271-5453</t>
  </si>
  <si>
    <t>件名</t>
  </si>
  <si>
    <t>担当</t>
  </si>
  <si>
    <t>引率者</t>
  </si>
  <si>
    <t>名</t>
  </si>
  <si>
    <t>番号</t>
  </si>
  <si>
    <t>学年</t>
  </si>
  <si>
    <t>氏　　　名</t>
  </si>
  <si>
    <t>性別等</t>
  </si>
  <si>
    <t>バス
希望</t>
  </si>
  <si>
    <t>バス停
番号</t>
  </si>
  <si>
    <t>希望講座番号</t>
  </si>
  <si>
    <t>希望</t>
  </si>
  <si>
    <t>日</t>
  </si>
  <si>
    <t>色
コース</t>
  </si>
  <si>
    <t>第１限</t>
  </si>
  <si>
    <t>第２限</t>
  </si>
  <si>
    <t>第３限</t>
  </si>
  <si>
    <t>参加・見学</t>
  </si>
  <si>
    <t>第 １</t>
  </si>
  <si>
    <t>第 ２</t>
  </si>
  <si>
    <t>Ｆ Ａ Ｘ 送 信 票</t>
  </si>
  <si>
    <t>（</t>
  </si>
  <si>
    <t>）</t>
  </si>
  <si>
    <t>2012年度　　授業改革フェスタ　スクールバス時刻表</t>
  </si>
  <si>
    <t>①揖斐･本巣コース</t>
  </si>
  <si>
    <t>②美山･岐阜西コース</t>
  </si>
  <si>
    <t>コード
番号</t>
  </si>
  <si>
    <t>スクールバス停留所名</t>
  </si>
  <si>
    <t>往路</t>
  </si>
  <si>
    <t>復路-1</t>
  </si>
  <si>
    <t>復路-2</t>
  </si>
  <si>
    <t>JAいび川 八幡支店 (喫茶 都)</t>
  </si>
  <si>
    <t>美山支所</t>
  </si>
  <si>
    <t>トミダヤ 池田店 (十六銀行 池田支店 前)</t>
  </si>
  <si>
    <t>美山構造改善センター 前</t>
  </si>
  <si>
    <t>旧 日東あられ本社 南(ファミリーマート 西)</t>
  </si>
  <si>
    <t>水品 バス停付近</t>
  </si>
  <si>
    <t>養老鉄道 揖斐駅 西</t>
  </si>
  <si>
    <t>美山中学校 バス停付近</t>
  </si>
  <si>
    <t>揖斐川町中央公民館 バス停付近</t>
  </si>
  <si>
    <t>岩佐口信号南 旧バス停</t>
  </si>
  <si>
    <t>大野バスセンター</t>
  </si>
  <si>
    <t>御鋒 バス停付近</t>
  </si>
  <si>
    <t>TAC-MATE錦屋前 (トミダヤ 本巣店 北)</t>
  </si>
  <si>
    <t>富岡小学校前 バス停付近</t>
  </si>
  <si>
    <t>ＪＡもとす 農産物販売所 前</t>
  </si>
  <si>
    <t>岐北病院前 バス停付近</t>
  </si>
  <si>
    <t>えちぜん 北方店 前</t>
  </si>
  <si>
    <t>バロー 粟野店 南</t>
  </si>
  <si>
    <t>ピアゴ 穂積店 北</t>
  </si>
  <si>
    <t>福光東２丁目 バス停付近</t>
  </si>
  <si>
    <t>岐阜聖徳学園高等学校</t>
  </si>
  <si>
    <t>Ayersビル前(岐阜北警察署南付近)</t>
  </si>
  <si>
    <t>繰船橋 バス停付近</t>
  </si>
  <si>
    <t>ＪＡぎふ 黒野支店 前</t>
  </si>
  <si>
    <t>スーパー三心 西郷店 西</t>
  </si>
  <si>
    <t>七郷小学校 西</t>
  </si>
  <si>
    <t>ココストア 又丸店付近</t>
  </si>
  <si>
    <t>河渡橋 バス停</t>
  </si>
  <si>
    <t>③三輪・芥見コース</t>
  </si>
  <si>
    <t>④美濃・各務原北コース</t>
  </si>
  <si>
    <t>道の駅 むげ川</t>
  </si>
  <si>
    <t>中濃総合庁舎 西</t>
  </si>
  <si>
    <t>COCOストア 三輪店 南</t>
  </si>
  <si>
    <t>関ノ上口 バス停付近</t>
  </si>
  <si>
    <t>石原２交差点 北</t>
  </si>
  <si>
    <t>河東 バス停付近</t>
  </si>
  <si>
    <t>千疋交差点東100m (リカーショップナカムラ 前)</t>
  </si>
  <si>
    <t>下井桁 バス停付近</t>
  </si>
  <si>
    <t>小屋名 バス停付近</t>
  </si>
  <si>
    <t>関市文化会館前 バス停付近</t>
  </si>
  <si>
    <t>小金田 バス停付近</t>
  </si>
  <si>
    <t>マーゴ前 バス停付近</t>
  </si>
  <si>
    <t>津保川ニュータウン前 バス停付近</t>
  </si>
  <si>
    <t>向山団地 北 (日興製材 南)</t>
  </si>
  <si>
    <t>関山田 バス停付近</t>
  </si>
  <si>
    <t>スカイプラザ 前 (養鶏試験場 前)</t>
  </si>
  <si>
    <t>大船霊友会講堂前 バス停付近</t>
  </si>
  <si>
    <t>Pit Crew 前 (知多鋼業 北東)</t>
  </si>
  <si>
    <t>ＪＰ岐阜東局 付近</t>
  </si>
  <si>
    <t>バロー 各務原店 北駐車場 北</t>
  </si>
  <si>
    <t>日野橋 バス停付近</t>
  </si>
  <si>
    <t>マックスバリュー 北 (Right-on 北)</t>
  </si>
  <si>
    <t>長森本町 バス停付近</t>
  </si>
  <si>
    <t>スーパー三心 那加店 北</t>
  </si>
  <si>
    <t>ドラッグユタカ 水海道 北</t>
  </si>
  <si>
    <t>手力大橋駅付近</t>
  </si>
  <si>
    <t>⑤犬山･各務原コース</t>
  </si>
  <si>
    <t>⑥養老・海津コース</t>
  </si>
  <si>
    <t>犬山駅西口 (サンクス前)</t>
  </si>
  <si>
    <t>カーマ 養老店 南</t>
  </si>
  <si>
    <t>名鉄新鵜沼駅 ロータリー</t>
  </si>
  <si>
    <t>サークルK 養老南店 北</t>
  </si>
  <si>
    <t>各務原市民プール 付近</t>
  </si>
  <si>
    <t>横田石材店付近</t>
  </si>
  <si>
    <t>岐阜リョーショク 南</t>
  </si>
  <si>
    <t>瑞穂交差点付近</t>
  </si>
  <si>
    <t>レストラン ステラルーチェ 南</t>
  </si>
  <si>
    <t>駒野･南濃体育館 前</t>
  </si>
  <si>
    <t>稲羽中学校 北</t>
  </si>
  <si>
    <t>上野河戸 旧バス停</t>
  </si>
  <si>
    <t>下中屋町公民館 西</t>
  </si>
  <si>
    <t>南濃中学校付近</t>
  </si>
  <si>
    <t>川島小学校 南</t>
  </si>
  <si>
    <t>十六銀行 高須支店 前</t>
  </si>
  <si>
    <t>名鉄バス 大野バス停付近</t>
  </si>
  <si>
    <t>今尾秋葉神社 前</t>
  </si>
  <si>
    <t>光明寺公園南交差点 東</t>
  </si>
  <si>
    <t>お千代保稲荷 南</t>
  </si>
  <si>
    <t>白沢ドラッグ 北</t>
  </si>
  <si>
    <t>幡長宮地交差点 南</t>
  </si>
  <si>
    <t>コロンボ 木曽川店 北</t>
  </si>
  <si>
    <t>桑原町東方交差点 南(ミニストップ 北)</t>
  </si>
  <si>
    <t>羽島消防署 南分署付近</t>
  </si>
  <si>
    <t>EIDEN 羽島インター店 東</t>
  </si>
  <si>
    <t>羽島市民会館 南</t>
  </si>
  <si>
    <t>⑦大垣南･安八コース</t>
  </si>
  <si>
    <t>⑧JR西岐阜駅コース</t>
  </si>
  <si>
    <t>上石津地域事務所 玄関前</t>
  </si>
  <si>
    <t>JR西岐阜駅 南エレベーター 下</t>
  </si>
  <si>
    <t>一之瀬ポケットパーク</t>
  </si>
  <si>
    <t>総合体育館 西</t>
  </si>
  <si>
    <t>広瀬橋北交差点 北</t>
  </si>
  <si>
    <t>ザ･ビッグ 養老店 東</t>
  </si>
  <si>
    <t>吉田内科 西(綾野５南交差点 西)</t>
  </si>
  <si>
    <t>モスバーガー 大垣南店</t>
  </si>
  <si>
    <t>山村歯科クリニック前 (友江２交差点 北)</t>
  </si>
  <si>
    <t>西濃華陽観光 北</t>
  </si>
  <si>
    <t>ＪＰ輪之内局前 (ザ･ビッグ 西)</t>
  </si>
  <si>
    <t>グリコ乳業 北側東</t>
  </si>
  <si>
    <t>安八町役場 銅像前</t>
  </si>
  <si>
    <t>※ ３日（金）、４日（土）は往路便、復路-1便のみ運転</t>
  </si>
  <si>
    <t>墨俣南コミュニティーセンター 西</t>
  </si>
  <si>
    <t>※ ５日（日）のみ講演会終了後、復路-2便を運転　　</t>
  </si>
  <si>
    <t xml:space="preserve"> 　ただしこの日に限り美山コース②便は美山中学校で折返し運転</t>
  </si>
  <si>
    <t>コース</t>
  </si>
  <si>
    <t>＊　セルの右下に▼が出てきたら、▼を押して選択して下さい。</t>
  </si>
  <si>
    <t>＊　Ｋ－の場合、中学生・保護者ともに「参加」選択して下さい。</t>
  </si>
  <si>
    <t>＊　中学生はすべての講座に「参加」を選択して下さい。</t>
  </si>
  <si>
    <t>＊　Ａ－・Ｂ－の講座は２時間連続講座となります。途中退出はできません。</t>
  </si>
  <si>
    <t>例１</t>
  </si>
  <si>
    <t>例２</t>
  </si>
  <si>
    <t>聖徳　花子</t>
  </si>
  <si>
    <t>データ処理用</t>
  </si>
  <si>
    <t>はじめにお読み下さい。</t>
  </si>
  <si>
    <t>ダウンロードデータの利用の仕方</t>
  </si>
  <si>
    <t>１．　「①学校基礎情報を入力して下さい」のシートを入力する
２．　「②講座希望を入力して下さい。」のシートを入力する。
３．　「③このシートを印刷し、FAXして下さい。」のシートを確認し、印刷する。
４．　印刷したFAX用紙を、送信する。</t>
  </si>
  <si>
    <t>シート名「①学校の基礎情報を入力して下さい。」について</t>
  </si>
  <si>
    <t>・中学校設立</t>
  </si>
  <si>
    <t>・中学校名</t>
  </si>
  <si>
    <t>・電話番号</t>
  </si>
  <si>
    <t>【必ず市外局番から入力して下さい。】</t>
  </si>
  <si>
    <t>・ＦＡＸ番号</t>
  </si>
  <si>
    <t>・申込担当者氏名</t>
  </si>
  <si>
    <t>【講座選択ミスや講座が定員を超えた時に、ご連絡する方の氏名をお書き下さい。】</t>
  </si>
  <si>
    <t>・引率者の有無</t>
  </si>
  <si>
    <t>【セルにカーソルを合わせて、▼のボタンで選択して下さい。】</t>
  </si>
  <si>
    <t>・引率者人数</t>
  </si>
  <si>
    <t>・引率者氏名と来校日</t>
  </si>
  <si>
    <t>【３名まで入力ができます。それぞれの来校日を、▼のボタンで選択して下さい。】</t>
  </si>
  <si>
    <t>シート名「②講座希望を入力して下さい。」について</t>
  </si>
  <si>
    <r>
      <t>・「確認」のセルに「</t>
    </r>
    <r>
      <rPr>
        <sz val="11"/>
        <color indexed="10"/>
        <rFont val="ＭＳ Ｐゴシック"/>
        <family val="3"/>
      </rPr>
      <t>不開講</t>
    </r>
    <r>
      <rPr>
        <sz val="11"/>
        <color indexed="8"/>
        <rFont val="ＭＳ Ｐゴシック"/>
        <family val="3"/>
      </rPr>
      <t>」と出た場合には、選んだ日に開講されない講座です。再選択をお願いします。</t>
    </r>
  </si>
  <si>
    <t>・セルに▼のボタンが出た場合には、リストから選択して下さい。</t>
  </si>
  <si>
    <t>・A-　　Ｂ-　の講座は、2時間連続講座です。A-1・A-1・Kのように、同じ番号を入力して下さい。</t>
  </si>
  <si>
    <t>・「参加・見学」のセルは、中学生の場合、必ず「参加」を選び、保護者の場合のみ、どちらかを選択をして下さい。</t>
  </si>
  <si>
    <t>シート名「③このシートを印刷し、FAXして下さい。」について</t>
  </si>
  <si>
    <t>・1ページにつき、7名までが申し込めるように設定してあります。必要ページ数を印刷してFAXして下さい。</t>
  </si>
  <si>
    <t>備考
（本校記入）</t>
  </si>
  <si>
    <t>【備考について】</t>
  </si>
  <si>
    <t>【備考】は『希望した講座が定員に達した』等の理由により、講座を再選択して頂きたい場合に、本校から○をつけて再送付させて頂くときに利用します。</t>
  </si>
  <si>
    <t>【通信欄】</t>
  </si>
  <si>
    <t>ＦＡＸ</t>
  </si>
  <si>
    <t>ＴＥＬ</t>
  </si>
  <si>
    <t>FAX　058 - 271 - 5453</t>
  </si>
  <si>
    <t>※　必ずデータは、保存をし,バックアップをして下さい。</t>
  </si>
  <si>
    <t>小学生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</si>
  <si>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</si>
  <si>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</si>
  <si>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</si>
  <si>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</si>
  <si>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</si>
  <si>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</si>
  <si>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</si>
  <si>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</si>
  <si>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</si>
  <si>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</si>
  <si>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</si>
  <si>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</si>
  <si>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A-13</t>
  </si>
  <si>
    <t>A-14</t>
  </si>
  <si>
    <t>A-15</t>
  </si>
  <si>
    <t>B-1</t>
  </si>
  <si>
    <t>B-2</t>
  </si>
  <si>
    <t>B-3</t>
  </si>
  <si>
    <t>B-4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</si>
  <si>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</si>
  <si>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</si>
  <si>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</si>
  <si>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</si>
  <si>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</si>
  <si>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</si>
  <si>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</si>
  <si>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</si>
  <si>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</si>
  <si>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</si>
  <si>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</si>
  <si>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C-1</t>
  </si>
  <si>
    <t>C-2</t>
  </si>
  <si>
    <t>C-3</t>
  </si>
  <si>
    <t>C-4</t>
  </si>
  <si>
    <t>C-5</t>
  </si>
  <si>
    <t>C-6</t>
  </si>
  <si>
    <t>C-7</t>
  </si>
  <si>
    <t>C-8</t>
  </si>
  <si>
    <t>C-9</t>
  </si>
  <si>
    <t>C-10</t>
  </si>
  <si>
    <t>C-11</t>
  </si>
  <si>
    <t>C-12</t>
  </si>
  <si>
    <t>C-13</t>
  </si>
  <si>
    <t>C-14</t>
  </si>
  <si>
    <t>C-15</t>
  </si>
  <si>
    <t>C-16</t>
  </si>
  <si>
    <t>C-17</t>
  </si>
  <si>
    <t>C-18</t>
  </si>
  <si>
    <t>C-19</t>
  </si>
  <si>
    <t>C-20</t>
  </si>
  <si>
    <t>C-21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</si>
  <si>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</si>
  <si>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</si>
  <si>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</si>
  <si>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</si>
  <si>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</si>
  <si>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</si>
  <si>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</si>
  <si>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</si>
  <si>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</si>
  <si>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</si>
  <si>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D-11</t>
  </si>
  <si>
    <t>D-12</t>
  </si>
  <si>
    <t>D-13</t>
  </si>
  <si>
    <t>E-1</t>
  </si>
  <si>
    <t>E-2</t>
  </si>
  <si>
    <t>E-3</t>
  </si>
  <si>
    <t>E-4</t>
  </si>
  <si>
    <t>E-5</t>
  </si>
  <si>
    <t>E-6</t>
  </si>
  <si>
    <t>E-7</t>
  </si>
  <si>
    <t>E-8</t>
  </si>
  <si>
    <t>E-9</t>
  </si>
  <si>
    <t>E-10</t>
  </si>
  <si>
    <t>E-11</t>
  </si>
  <si>
    <t>E-12</t>
  </si>
  <si>
    <t>E-13</t>
  </si>
  <si>
    <t>E-14</t>
  </si>
  <si>
    <t>E-15</t>
  </si>
  <si>
    <t>E-16</t>
  </si>
  <si>
    <t>E-17</t>
  </si>
  <si>
    <t>E-18</t>
  </si>
  <si>
    <t>E-19</t>
  </si>
  <si>
    <t>E-20</t>
  </si>
  <si>
    <t>E-21</t>
  </si>
  <si>
    <t>E-22</t>
  </si>
  <si>
    <t>E-23</t>
  </si>
  <si>
    <t>E-24</t>
  </si>
  <si>
    <t>K-1</t>
  </si>
  <si>
    <t>K-2</t>
  </si>
  <si>
    <t>K-3</t>
  </si>
  <si>
    <t>CＯ</t>
  </si>
  <si>
    <t>教員OＢ</t>
  </si>
  <si>
    <t>ＣO</t>
  </si>
  <si>
    <t>性別ＣO</t>
  </si>
  <si>
    <t>参加希望日ＣO</t>
  </si>
  <si>
    <t>色コースＣO</t>
  </si>
  <si>
    <t>RＥＤ</t>
  </si>
  <si>
    <t>WHITＥ</t>
  </si>
  <si>
    <t>ＢLUＥ</t>
  </si>
  <si>
    <t>ビデオで学ぶアメリカ公民権運動</t>
  </si>
  <si>
    <t>「こころ」を和太鼓で…打つ！</t>
  </si>
  <si>
    <r>
      <t>片岡　恭代・</t>
    </r>
    <r>
      <rPr>
        <sz val="11"/>
        <color indexed="8"/>
        <rFont val="ＭＳ Ｐゴシック"/>
        <family val="3"/>
      </rPr>
      <t>渡部　典子</t>
    </r>
  </si>
  <si>
    <t>インターネット～HP作り</t>
  </si>
  <si>
    <t>やきもの入門</t>
  </si>
  <si>
    <t>伏見　直樹</t>
  </si>
  <si>
    <t>ナンバープレース</t>
  </si>
  <si>
    <t>勅使河原 正海</t>
  </si>
  <si>
    <t>ボディフィットネス</t>
  </si>
  <si>
    <t>「於くの細道」の講読</t>
  </si>
  <si>
    <t>『1＋1＝10』</t>
  </si>
  <si>
    <t>自作詩描写</t>
  </si>
  <si>
    <t xml:space="preserve">安田　和夫・野原　千春
</t>
  </si>
  <si>
    <t>保育士ってどんなことをするの</t>
  </si>
  <si>
    <t xml:space="preserve">勝野　政則・馬渕　秀俊
</t>
  </si>
  <si>
    <t>コラージュ☆★☆</t>
  </si>
  <si>
    <t>藪下　真弥</t>
  </si>
  <si>
    <t xml:space="preserve">レッツエンジョイVolleyBall初級編
</t>
  </si>
  <si>
    <t xml:space="preserve">レッツエンジョイVolleyBall上級編
</t>
  </si>
  <si>
    <t>ここだけは押さえておこう英文法</t>
  </si>
  <si>
    <t>ちはやふろ！</t>
  </si>
  <si>
    <t>サルからヒトへ</t>
  </si>
  <si>
    <t>西尾　忠厚</t>
  </si>
  <si>
    <t>バスケットボール</t>
  </si>
  <si>
    <t>粥川　力・藤実　易行</t>
  </si>
  <si>
    <t>林　克也</t>
  </si>
  <si>
    <t>松井　郁代・森岡　奈月・ミューリンジャー　美保</t>
  </si>
  <si>
    <t>メダカ・センパラの危機</t>
  </si>
  <si>
    <t>白木　義明</t>
  </si>
  <si>
    <t>鈴木　晃一</t>
  </si>
  <si>
    <t>醍醐　速乗</t>
  </si>
  <si>
    <t>Heart to Heart</t>
  </si>
  <si>
    <t>国枝　恵美子</t>
  </si>
  <si>
    <t>NBとPB</t>
  </si>
  <si>
    <t>ウエイトトレーニング</t>
  </si>
  <si>
    <t>Webカメラを使って</t>
  </si>
  <si>
    <t>伊藤　敏</t>
  </si>
  <si>
    <t>大谷　幸示</t>
  </si>
  <si>
    <t>Approach the core</t>
  </si>
  <si>
    <t>小寺　元</t>
  </si>
  <si>
    <t>読解力　をつけよう！！</t>
  </si>
  <si>
    <t>西尾　圭子</t>
  </si>
  <si>
    <t>今井　淳</t>
  </si>
  <si>
    <t>松田　弘司</t>
  </si>
  <si>
    <r>
      <t>田中　一宏・</t>
    </r>
    <r>
      <rPr>
        <sz val="11"/>
        <color indexed="8"/>
        <rFont val="ＭＳ Ｐゴシック"/>
        <family val="3"/>
      </rPr>
      <t>真田　陽子</t>
    </r>
  </si>
  <si>
    <t>金銭感覚講座</t>
  </si>
  <si>
    <t>野田　宗憲</t>
  </si>
  <si>
    <t>タグラグビー</t>
  </si>
  <si>
    <t>日方　晃司</t>
  </si>
  <si>
    <t>チャレンジ・ハンドボール</t>
  </si>
  <si>
    <t>Dancing Wave</t>
  </si>
  <si>
    <t>バイオリンを弾こう</t>
  </si>
  <si>
    <t>大津　道夫</t>
  </si>
  <si>
    <t>高木　伸吾</t>
  </si>
  <si>
    <t>西川　政男</t>
  </si>
  <si>
    <t>田中　勉</t>
  </si>
  <si>
    <t>飛騨へ行こう！</t>
  </si>
  <si>
    <t>万葉時代の短歌</t>
  </si>
  <si>
    <t>高瀬　仁士</t>
  </si>
  <si>
    <t>スポーツにおける社会病理</t>
  </si>
  <si>
    <t>栗木　淳也</t>
  </si>
  <si>
    <t>TASTE</t>
  </si>
  <si>
    <t>杉森　昭彦</t>
  </si>
  <si>
    <t>藤井 久美子</t>
  </si>
  <si>
    <t>手作りワールド</t>
  </si>
  <si>
    <t xml:space="preserve">石井　幸子・戸上　いづみ・松田　律子
</t>
  </si>
  <si>
    <t>セイスウ</t>
  </si>
  <si>
    <t>佐藤　裕子</t>
  </si>
  <si>
    <t>A</t>
  </si>
  <si>
    <t>K</t>
  </si>
  <si>
    <t>B</t>
  </si>
  <si>
    <t>C</t>
  </si>
  <si>
    <t>D</t>
  </si>
  <si>
    <t>E</t>
  </si>
  <si>
    <t>B-5</t>
  </si>
  <si>
    <t>K-</t>
  </si>
  <si>
    <t>2012年　夏季学校見学会 in 授業改革フェスタ　　講座申し込み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</si>
</sst>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4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4"/>
      <name val="MS UI Gothic"/>
      <family val="3"/>
    </font>
    <font>
      <sz val="14"/>
      <name val="ＭＳ Ｐ明朝"/>
      <family val="1"/>
    </font>
    <font>
      <sz val="12"/>
      <name val="MS UI Gothic"/>
      <family val="3"/>
    </font>
    <font>
      <sz val="11"/>
      <name val="MS UI Gothic"/>
      <family val="3"/>
    </font>
    <font>
      <sz val="20"/>
      <name val="ＭＳ Ｐ明朝"/>
      <family val="1"/>
    </font>
    <font>
      <sz val="14"/>
      <name val="HG丸ｺﾞｼｯｸM-PRO"/>
      <family val="3"/>
    </font>
    <font>
      <sz val="16"/>
      <name val="HG創英角ｺﾞｼｯｸUB"/>
      <family val="3"/>
    </font>
    <font>
      <sz val="22"/>
      <name val="HG創英角ｺﾞｼｯｸUB"/>
      <family val="3"/>
    </font>
    <font>
      <sz val="16"/>
      <name val="ＭＳ 明朝"/>
      <family val="1"/>
    </font>
    <font>
      <sz val="10"/>
      <name val="MS UI Gothic"/>
      <family val="3"/>
    </font>
    <font>
      <sz val="16"/>
      <name val="MS UI Gothic"/>
      <family val="3"/>
    </font>
    <font>
      <sz val="12"/>
      <name val="ＭＳ 明朝"/>
      <family val="1"/>
    </font>
    <font>
      <u val="single"/>
      <sz val="24"/>
      <name val="HG丸ｺﾞｼｯｸM-PRO"/>
      <family val="3"/>
    </font>
    <font>
      <sz val="24"/>
      <name val="HG丸ｺﾞｼｯｸM-PRO"/>
      <family val="3"/>
    </font>
    <font>
      <sz val="8"/>
      <name val="HG丸ｺﾞｼｯｸM-PRO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sz val="14"/>
      <name val="HG創英角ｺﾞｼｯｸUB"/>
      <family val="3"/>
    </font>
    <font>
      <sz val="14"/>
      <color indexed="10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  <font>
      <sz val="11"/>
      <name val="HG丸ｺﾞｼｯｸM-PRO"/>
      <family val="3"/>
    </font>
    <font>
      <sz val="8"/>
      <name val="MS UI Gothic"/>
      <family val="3"/>
    </font>
    <font>
      <sz val="14"/>
      <color indexed="9"/>
      <name val="HG創英角ｺﾞｼｯｸUB"/>
      <family val="3"/>
    </font>
    <font>
      <sz val="12"/>
      <color indexed="9"/>
      <name val="HG創英角ｺﾞｼｯｸUB"/>
      <family val="3"/>
    </font>
    <font>
      <sz val="12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8"/>
      <color indexed="8"/>
      <name val="ＭＳ Ｐゴシック"/>
      <family val="3"/>
    </font>
    <font>
      <sz val="8"/>
      <color indexed="9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MS UI Gothic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60"/>
      <name val="ＭＳ Ｐゴシック"/>
      <family val="3"/>
    </font>
    <font>
      <sz val="10"/>
      <color indexed="10"/>
      <name val="ＭＳ Ｐゴシック"/>
      <family val="3"/>
    </font>
    <font>
      <sz val="12"/>
      <color indexed="8"/>
      <name val="ＭＳ Ｐゴシック"/>
      <family val="3"/>
    </font>
    <font>
      <i/>
      <sz val="12"/>
      <color indexed="8"/>
      <name val="ＤＦ特太ゴシック体"/>
      <family val="3"/>
    </font>
    <font>
      <b/>
      <sz val="16"/>
      <color indexed="10"/>
      <name val="ＭＳ Ｐゴシック"/>
      <family val="3"/>
    </font>
    <font>
      <i/>
      <sz val="11"/>
      <color indexed="8"/>
      <name val="ＤＦ特太ゴシック体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46"/>
      </patternFill>
    </fill>
    <fill>
      <patternFill patternType="solid">
        <fgColor indexed="41"/>
        <bgColor indexed="64"/>
      </patternFill>
    </fill>
    <fill>
      <patternFill patternType="lightGray">
        <fgColor indexed="40"/>
      </patternFill>
    </fill>
    <fill>
      <patternFill patternType="lightGray">
        <fgColor indexed="52"/>
      </patternFill>
    </fill>
    <fill>
      <patternFill patternType="solid">
        <fgColor indexed="50"/>
        <bgColor indexed="64"/>
      </patternFill>
    </fill>
  </fills>
  <borders count="1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/>
    </border>
    <border>
      <left style="thick">
        <color indexed="56"/>
      </left>
      <right style="medium">
        <color indexed="30"/>
      </right>
      <top style="medium">
        <color indexed="30"/>
      </top>
      <bottom style="thick">
        <color indexed="56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thick">
        <color indexed="56"/>
      </bottom>
    </border>
    <border>
      <left style="medium">
        <color indexed="30"/>
      </left>
      <right style="thick">
        <color indexed="56"/>
      </right>
      <top style="medium">
        <color indexed="30"/>
      </top>
      <bottom style="thick">
        <color indexed="56"/>
      </bottom>
    </border>
    <border>
      <left style="thick">
        <color indexed="56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 style="thick">
        <color indexed="56"/>
      </right>
      <top style="medium">
        <color indexed="30"/>
      </top>
      <bottom style="medium">
        <color indexed="30"/>
      </bottom>
    </border>
    <border>
      <left style="thin"/>
      <right/>
      <top style="thin"/>
      <bottom style="thin"/>
    </border>
    <border>
      <left style="medium">
        <color indexed="30"/>
      </left>
      <right style="medium">
        <color indexed="30"/>
      </right>
      <top style="medium">
        <color indexed="30"/>
      </top>
      <bottom style="thin"/>
    </border>
    <border>
      <left style="medium">
        <color indexed="30"/>
      </left>
      <right style="thin"/>
      <top style="thin"/>
      <bottom style="thin"/>
    </border>
    <border>
      <left style="thick">
        <color indexed="56"/>
      </left>
      <right style="medium">
        <color indexed="30"/>
      </right>
      <top style="medium">
        <color indexed="30"/>
      </top>
      <bottom/>
    </border>
    <border>
      <left style="medium">
        <color indexed="30"/>
      </left>
      <right style="medium">
        <color indexed="30"/>
      </right>
      <top style="thin"/>
      <bottom style="thin"/>
    </border>
    <border>
      <left style="medium">
        <color indexed="30"/>
      </left>
      <right style="thick">
        <color indexed="56"/>
      </right>
      <top style="medium">
        <color indexed="30"/>
      </top>
      <bottom/>
    </border>
    <border>
      <left/>
      <right style="thin"/>
      <top style="thin"/>
      <bottom style="thick">
        <color indexed="56"/>
      </bottom>
    </border>
    <border>
      <left style="thin"/>
      <right/>
      <top style="thin"/>
      <bottom style="thick">
        <color indexed="56"/>
      </bottom>
    </border>
    <border>
      <left/>
      <right/>
      <top style="thin"/>
      <bottom style="thick">
        <color indexed="56"/>
      </bottom>
    </border>
    <border>
      <left style="medium">
        <color indexed="30"/>
      </left>
      <right style="medium">
        <color indexed="30"/>
      </right>
      <top style="thin"/>
      <bottom style="thick">
        <color indexed="56"/>
      </bottom>
    </border>
    <border>
      <left style="thin"/>
      <right style="medium">
        <color indexed="30"/>
      </right>
      <top style="thin"/>
      <bottom style="thin"/>
    </border>
    <border>
      <left style="thin"/>
      <right style="thick">
        <color indexed="56"/>
      </right>
      <top style="thin"/>
      <bottom style="thin"/>
    </border>
    <border>
      <left style="medium">
        <color indexed="30"/>
      </left>
      <right style="thin"/>
      <top style="thick">
        <color indexed="56"/>
      </top>
      <bottom style="thin"/>
    </border>
    <border>
      <left style="thin"/>
      <right/>
      <top style="thick">
        <color indexed="56"/>
      </top>
      <bottom style="thin"/>
    </border>
    <border>
      <left/>
      <right style="medium">
        <color indexed="30"/>
      </right>
      <top style="thick">
        <color indexed="56"/>
      </top>
      <bottom style="thin"/>
    </border>
    <border>
      <left/>
      <right style="medium">
        <color indexed="30"/>
      </right>
      <top style="thin"/>
      <bottom style="thin"/>
    </border>
    <border>
      <left style="medium">
        <color indexed="30"/>
      </left>
      <right style="thin"/>
      <top style="thin"/>
      <bottom style="thick">
        <color indexed="56"/>
      </bottom>
    </border>
    <border>
      <left/>
      <right style="medium">
        <color indexed="30"/>
      </right>
      <top style="thin"/>
      <bottom style="thick">
        <color indexed="56"/>
      </bottom>
    </border>
    <border>
      <left style="medium">
        <color indexed="30"/>
      </left>
      <right style="thin"/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/>
      <right style="medium">
        <color indexed="30"/>
      </right>
      <top style="thin">
        <color indexed="8"/>
      </top>
      <bottom style="thin"/>
    </border>
    <border>
      <left style="medium">
        <color indexed="30"/>
      </left>
      <right style="thin"/>
      <top style="thin">
        <color indexed="8"/>
      </top>
      <bottom style="thick">
        <color indexed="56"/>
      </bottom>
    </border>
    <border>
      <left style="thin"/>
      <right/>
      <top style="thin">
        <color indexed="8"/>
      </top>
      <bottom style="thick">
        <color indexed="56"/>
      </bottom>
    </border>
    <border>
      <left/>
      <right style="medium">
        <color indexed="30"/>
      </right>
      <top style="thin">
        <color indexed="8"/>
      </top>
      <bottom style="thick">
        <color indexed="56"/>
      </bottom>
    </border>
    <border>
      <left style="medium">
        <color indexed="30"/>
      </left>
      <right style="medium">
        <color indexed="30"/>
      </right>
      <top style="thin">
        <color indexed="8"/>
      </top>
      <bottom style="thin"/>
    </border>
    <border>
      <left style="medium">
        <color indexed="30"/>
      </left>
      <right style="medium">
        <color indexed="30"/>
      </right>
      <top style="thin">
        <color indexed="8"/>
      </top>
      <bottom style="thick">
        <color indexed="56"/>
      </bottom>
    </border>
    <border>
      <left style="medium">
        <color indexed="30"/>
      </left>
      <right style="medium">
        <color indexed="30"/>
      </right>
      <top style="thick">
        <color indexed="56"/>
      </top>
      <bottom style="thin"/>
    </border>
    <border>
      <left style="thin"/>
      <right style="thick">
        <color indexed="56"/>
      </right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6"/>
      </left>
      <right style="medium">
        <color indexed="30"/>
      </right>
      <top style="thick">
        <color indexed="56"/>
      </top>
      <bottom style="medium">
        <color indexed="30"/>
      </bottom>
    </border>
    <border>
      <left style="medium">
        <color indexed="30"/>
      </left>
      <right style="medium">
        <color indexed="30"/>
      </right>
      <top style="thick">
        <color indexed="56"/>
      </top>
      <bottom style="medium">
        <color indexed="30"/>
      </bottom>
    </border>
    <border>
      <left style="medium">
        <color indexed="30"/>
      </left>
      <right style="thick">
        <color indexed="56"/>
      </right>
      <top style="thick">
        <color indexed="56"/>
      </top>
      <bottom style="medium">
        <color indexed="30"/>
      </bottom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ck">
        <color indexed="56"/>
      </left>
      <right/>
      <top style="thick">
        <color indexed="56"/>
      </top>
      <bottom/>
    </border>
    <border>
      <left/>
      <right/>
      <top style="thick">
        <color indexed="56"/>
      </top>
      <bottom/>
    </border>
    <border>
      <left/>
      <right/>
      <top style="thick">
        <color indexed="56"/>
      </top>
      <bottom style="thin"/>
    </border>
    <border>
      <left/>
      <right style="thick">
        <color indexed="56"/>
      </right>
      <top style="thick">
        <color indexed="56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medium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</borders>
  <cellStyleXfs count="10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" fillId="22" borderId="2" applyNumberFormat="0" applyFon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636">
    <xf numFmtId="0" fontId="0" fillId="0" borderId="0" xfId="0" applyAlignment="1">
      <alignment vertical="center"/>
    </xf>
    <xf numFmtId="0" fontId="0" fillId="0" borderId="0" xfId="103">
      <alignment vertical="center"/>
      <protection/>
    </xf>
    <xf numFmtId="0" fontId="50" fillId="0" borderId="0" xfId="103" applyFont="1">
      <alignment vertical="center"/>
      <protection/>
    </xf>
    <xf numFmtId="0" fontId="50" fillId="0" borderId="10" xfId="103" applyFont="1" applyBorder="1" applyAlignment="1">
      <alignment horizontal="center" vertical="center"/>
      <protection/>
    </xf>
    <xf numFmtId="0" fontId="50" fillId="23" borderId="11" xfId="103" applyFont="1" applyFill="1" applyBorder="1" applyAlignment="1">
      <alignment horizontal="center" vertical="center"/>
      <protection/>
    </xf>
    <xf numFmtId="0" fontId="50" fillId="23" borderId="12" xfId="103" applyFont="1" applyFill="1" applyBorder="1" applyAlignment="1">
      <alignment horizontal="center" vertical="center"/>
      <protection/>
    </xf>
    <xf numFmtId="0" fontId="50" fillId="0" borderId="13" xfId="103" applyFont="1" applyBorder="1" applyAlignment="1">
      <alignment horizontal="center" vertical="center"/>
      <protection/>
    </xf>
    <xf numFmtId="0" fontId="50" fillId="0" borderId="14" xfId="103" applyFont="1" applyBorder="1" applyAlignment="1">
      <alignment horizontal="left" vertical="center"/>
      <protection/>
    </xf>
    <xf numFmtId="0" fontId="50" fillId="0" borderId="15" xfId="103" applyFont="1" applyBorder="1" applyAlignment="1">
      <alignment horizontal="center" vertical="center"/>
      <protection/>
    </xf>
    <xf numFmtId="0" fontId="50" fillId="0" borderId="16" xfId="103" applyFont="1" applyBorder="1" applyAlignment="1">
      <alignment horizontal="left" vertical="center"/>
      <protection/>
    </xf>
    <xf numFmtId="0" fontId="50" fillId="0" borderId="14" xfId="103" applyFont="1" applyBorder="1" applyAlignment="1">
      <alignment horizontal="center" vertical="center"/>
      <protection/>
    </xf>
    <xf numFmtId="0" fontId="50" fillId="0" borderId="16" xfId="103" applyFont="1" applyBorder="1" applyAlignment="1">
      <alignment horizontal="center" vertical="center"/>
      <protection/>
    </xf>
    <xf numFmtId="0" fontId="50" fillId="23" borderId="13" xfId="103" applyFont="1" applyFill="1" applyBorder="1" applyAlignment="1">
      <alignment horizontal="center" vertical="center"/>
      <protection/>
    </xf>
    <xf numFmtId="0" fontId="50" fillId="23" borderId="14" xfId="103" applyFont="1" applyFill="1" applyBorder="1" applyAlignment="1">
      <alignment horizontal="center" vertical="center"/>
      <protection/>
    </xf>
    <xf numFmtId="0" fontId="50" fillId="0" borderId="16" xfId="103" applyFont="1" applyFill="1" applyBorder="1" applyAlignment="1">
      <alignment horizontal="center" vertical="center"/>
      <protection/>
    </xf>
    <xf numFmtId="0" fontId="50" fillId="23" borderId="11" xfId="103" applyFont="1" applyFill="1" applyBorder="1">
      <alignment vertical="center"/>
      <protection/>
    </xf>
    <xf numFmtId="0" fontId="50" fillId="23" borderId="12" xfId="103" applyFont="1" applyFill="1" applyBorder="1">
      <alignment vertical="center"/>
      <protection/>
    </xf>
    <xf numFmtId="0" fontId="50" fillId="23" borderId="17" xfId="103" applyFont="1" applyFill="1" applyBorder="1" applyAlignment="1">
      <alignment horizontal="center" vertical="center"/>
      <protection/>
    </xf>
    <xf numFmtId="0" fontId="51" fillId="17" borderId="13" xfId="103" applyFont="1" applyFill="1" applyBorder="1" applyAlignment="1">
      <alignment horizontal="center" vertical="center"/>
      <protection/>
    </xf>
    <xf numFmtId="0" fontId="51" fillId="17" borderId="10" xfId="103" applyFont="1" applyFill="1" applyBorder="1" applyAlignment="1">
      <alignment horizontal="center" vertical="center"/>
      <protection/>
    </xf>
    <xf numFmtId="0" fontId="51" fillId="17" borderId="14" xfId="103" applyFont="1" applyFill="1" applyBorder="1" applyAlignment="1">
      <alignment horizontal="center" vertical="center"/>
      <protection/>
    </xf>
    <xf numFmtId="0" fontId="51" fillId="12" borderId="13" xfId="103" applyFont="1" applyFill="1" applyBorder="1" applyAlignment="1">
      <alignment horizontal="center" vertical="center"/>
      <protection/>
    </xf>
    <xf numFmtId="0" fontId="51" fillId="12" borderId="10" xfId="103" applyFont="1" applyFill="1" applyBorder="1" applyAlignment="1">
      <alignment horizontal="center" vertical="center"/>
      <protection/>
    </xf>
    <xf numFmtId="0" fontId="51" fillId="12" borderId="14" xfId="103" applyFont="1" applyFill="1" applyBorder="1" applyAlignment="1">
      <alignment horizontal="center" vertical="center"/>
      <protection/>
    </xf>
    <xf numFmtId="0" fontId="51" fillId="24" borderId="13" xfId="103" applyFont="1" applyFill="1" applyBorder="1" applyAlignment="1">
      <alignment horizontal="center" vertical="center"/>
      <protection/>
    </xf>
    <xf numFmtId="0" fontId="51" fillId="24" borderId="10" xfId="103" applyFont="1" applyFill="1" applyBorder="1" applyAlignment="1">
      <alignment horizontal="center" vertical="center"/>
      <protection/>
    </xf>
    <xf numFmtId="0" fontId="51" fillId="24" borderId="14" xfId="103" applyFont="1" applyFill="1" applyBorder="1" applyAlignment="1">
      <alignment horizontal="center" vertical="center"/>
      <protection/>
    </xf>
    <xf numFmtId="0" fontId="50" fillId="25" borderId="13" xfId="103" applyFont="1" applyFill="1" applyBorder="1" applyAlignment="1">
      <alignment horizontal="center" vertical="center"/>
      <protection/>
    </xf>
    <xf numFmtId="0" fontId="50" fillId="25" borderId="10" xfId="103" applyFont="1" applyFill="1" applyBorder="1" applyAlignment="1">
      <alignment horizontal="center" vertical="center"/>
      <protection/>
    </xf>
    <xf numFmtId="0" fontId="50" fillId="25" borderId="14" xfId="103" applyFont="1" applyFill="1" applyBorder="1" applyAlignment="1">
      <alignment horizontal="center" vertical="center"/>
      <protection/>
    </xf>
    <xf numFmtId="0" fontId="50" fillId="23" borderId="10" xfId="103" applyFont="1" applyFill="1" applyBorder="1" applyAlignment="1">
      <alignment horizontal="center" vertical="center"/>
      <protection/>
    </xf>
    <xf numFmtId="0" fontId="50" fillId="23" borderId="15" xfId="103" applyFont="1" applyFill="1" applyBorder="1" applyAlignment="1">
      <alignment horizontal="center" vertical="center"/>
      <protection/>
    </xf>
    <xf numFmtId="0" fontId="50" fillId="23" borderId="18" xfId="103" applyFont="1" applyFill="1" applyBorder="1" applyAlignment="1">
      <alignment horizontal="center" vertical="center"/>
      <protection/>
    </xf>
    <xf numFmtId="0" fontId="50" fillId="23" borderId="16" xfId="103" applyFont="1" applyFill="1" applyBorder="1" applyAlignment="1">
      <alignment horizontal="center" vertical="center"/>
      <protection/>
    </xf>
    <xf numFmtId="0" fontId="19" fillId="0" borderId="10" xfId="101" applyFont="1" applyFill="1" applyBorder="1" applyAlignment="1">
      <alignment horizontal="center" shrinkToFit="1"/>
      <protection/>
    </xf>
    <xf numFmtId="0" fontId="19" fillId="0" borderId="10" xfId="101" applyFont="1" applyFill="1" applyBorder="1" applyAlignment="1">
      <alignment horizontal="center" vertical="top" shrinkToFit="1"/>
      <protection/>
    </xf>
    <xf numFmtId="0" fontId="19" fillId="0" borderId="10" xfId="101" applyFont="1" applyFill="1" applyBorder="1" applyAlignment="1">
      <alignment horizontal="center" vertical="center" shrinkToFit="1"/>
      <protection/>
    </xf>
    <xf numFmtId="0" fontId="52" fillId="0" borderId="10" xfId="101" applyFont="1" applyFill="1" applyBorder="1" applyAlignment="1">
      <alignment horizontal="center" vertical="top" shrinkToFit="1"/>
      <protection/>
    </xf>
    <xf numFmtId="0" fontId="52" fillId="0" borderId="10" xfId="101" applyFont="1" applyFill="1" applyBorder="1" applyAlignment="1">
      <alignment horizontal="center" vertical="center" shrinkToFit="1"/>
      <protection/>
    </xf>
    <xf numFmtId="0" fontId="53" fillId="26" borderId="10" xfId="102" applyFont="1" applyFill="1" applyBorder="1" applyAlignment="1">
      <alignment horizontal="center" vertical="center" shrinkToFit="1"/>
      <protection/>
    </xf>
    <xf numFmtId="0" fontId="52" fillId="0" borderId="0" xfId="101" applyFont="1" applyAlignment="1">
      <alignment horizontal="center" vertical="center" shrinkToFit="1"/>
      <protection/>
    </xf>
    <xf numFmtId="0" fontId="52" fillId="0" borderId="10" xfId="103" applyFont="1" applyBorder="1" applyAlignment="1">
      <alignment horizontal="center" vertical="center" shrinkToFit="1"/>
      <protection/>
    </xf>
    <xf numFmtId="0" fontId="20" fillId="27" borderId="19" xfId="0" applyFont="1" applyFill="1" applyBorder="1" applyAlignment="1">
      <alignment horizontal="distributed" vertical="center"/>
    </xf>
    <xf numFmtId="0" fontId="21" fillId="0" borderId="20" xfId="0" applyFont="1" applyBorder="1" applyAlignment="1" applyProtection="1">
      <alignment horizontal="center" vertical="center" shrinkToFit="1"/>
      <protection locked="0"/>
    </xf>
    <xf numFmtId="0" fontId="22" fillId="27" borderId="21" xfId="0" applyFont="1" applyFill="1" applyBorder="1" applyAlignment="1">
      <alignment horizontal="center" vertical="center"/>
    </xf>
    <xf numFmtId="0" fontId="22" fillId="27" borderId="22" xfId="0" applyFont="1" applyFill="1" applyBorder="1" applyAlignment="1">
      <alignment horizontal="distributed" vertical="center"/>
    </xf>
    <xf numFmtId="0" fontId="20" fillId="27" borderId="23" xfId="0" applyFont="1" applyFill="1" applyBorder="1" applyAlignment="1">
      <alignment horizontal="distributed" vertical="center"/>
    </xf>
    <xf numFmtId="0" fontId="20" fillId="27" borderId="15" xfId="0" applyFont="1" applyFill="1" applyBorder="1" applyAlignment="1">
      <alignment horizontal="distributed" vertical="center"/>
    </xf>
    <xf numFmtId="0" fontId="20" fillId="4" borderId="13" xfId="0" applyFont="1" applyFill="1" applyBorder="1" applyAlignment="1">
      <alignment horizontal="distributed" vertical="center"/>
    </xf>
    <xf numFmtId="0" fontId="20" fillId="27" borderId="24" xfId="0" applyFont="1" applyFill="1" applyBorder="1" applyAlignment="1">
      <alignment vertical="center"/>
    </xf>
    <xf numFmtId="0" fontId="22" fillId="4" borderId="10" xfId="0" applyFont="1" applyFill="1" applyBorder="1" applyAlignment="1">
      <alignment horizontal="distributed" vertical="center"/>
    </xf>
    <xf numFmtId="0" fontId="22" fillId="4" borderId="18" xfId="0" applyFont="1" applyFill="1" applyBorder="1" applyAlignment="1">
      <alignment horizontal="distributed" vertical="center"/>
    </xf>
    <xf numFmtId="0" fontId="50" fillId="23" borderId="0" xfId="103" applyFont="1" applyFill="1" applyBorder="1">
      <alignment vertical="center"/>
      <protection/>
    </xf>
    <xf numFmtId="0" fontId="0" fillId="23" borderId="0" xfId="0" applyFill="1" applyAlignment="1">
      <alignment vertical="center"/>
    </xf>
    <xf numFmtId="0" fontId="22" fillId="4" borderId="11" xfId="0" applyFont="1" applyFill="1" applyBorder="1" applyAlignment="1">
      <alignment horizontal="distributed" vertical="center"/>
    </xf>
    <xf numFmtId="0" fontId="19" fillId="0" borderId="10" xfId="101" applyFont="1" applyFill="1" applyBorder="1" applyAlignment="1">
      <alignment horizontal="center" vertical="top" wrapText="1" shrinkToFit="1"/>
      <protection/>
    </xf>
    <xf numFmtId="0" fontId="23" fillId="28" borderId="0" xfId="0" applyFont="1" applyFill="1" applyAlignment="1">
      <alignment horizontal="center" vertical="center"/>
    </xf>
    <xf numFmtId="0" fontId="23" fillId="28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shrinkToFit="1"/>
    </xf>
    <xf numFmtId="0" fontId="25" fillId="0" borderId="25" xfId="0" applyFont="1" applyBorder="1" applyAlignment="1">
      <alignment horizontal="center" shrinkToFit="1"/>
    </xf>
    <xf numFmtId="20" fontId="25" fillId="0" borderId="26" xfId="0" applyNumberFormat="1" applyFont="1" applyBorder="1" applyAlignment="1">
      <alignment horizontal="center" shrinkToFit="1"/>
    </xf>
    <xf numFmtId="20" fontId="25" fillId="0" borderId="17" xfId="0" applyNumberFormat="1" applyFont="1" applyBorder="1" applyAlignment="1">
      <alignment horizontal="center" shrinkToFit="1"/>
    </xf>
    <xf numFmtId="20" fontId="25" fillId="0" borderId="12" xfId="0" applyNumberFormat="1" applyFont="1" applyBorder="1" applyAlignment="1">
      <alignment horizontal="center" shrinkToFit="1"/>
    </xf>
    <xf numFmtId="0" fontId="25" fillId="0" borderId="0" xfId="0" applyFont="1" applyFill="1" applyBorder="1" applyAlignment="1">
      <alignment horizontal="center" shrinkToFit="1"/>
    </xf>
    <xf numFmtId="0" fontId="25" fillId="29" borderId="27" xfId="0" applyFont="1" applyFill="1" applyBorder="1" applyAlignment="1">
      <alignment horizontal="center" shrinkToFit="1"/>
    </xf>
    <xf numFmtId="20" fontId="25" fillId="29" borderId="28" xfId="0" applyNumberFormat="1" applyFont="1" applyFill="1" applyBorder="1" applyAlignment="1">
      <alignment horizontal="center" shrinkToFit="1"/>
    </xf>
    <xf numFmtId="20" fontId="25" fillId="29" borderId="10" xfId="0" applyNumberFormat="1" applyFont="1" applyFill="1" applyBorder="1" applyAlignment="1">
      <alignment horizontal="center" shrinkToFit="1"/>
    </xf>
    <xf numFmtId="20" fontId="25" fillId="29" borderId="14" xfId="0" applyNumberFormat="1" applyFont="1" applyFill="1" applyBorder="1" applyAlignment="1">
      <alignment horizontal="center" shrinkToFit="1"/>
    </xf>
    <xf numFmtId="0" fontId="25" fillId="8" borderId="27" xfId="0" applyFont="1" applyFill="1" applyBorder="1" applyAlignment="1">
      <alignment horizontal="center" shrinkToFit="1"/>
    </xf>
    <xf numFmtId="20" fontId="25" fillId="8" borderId="28" xfId="0" applyNumberFormat="1" applyFont="1" applyFill="1" applyBorder="1" applyAlignment="1">
      <alignment horizontal="center" wrapText="1"/>
    </xf>
    <xf numFmtId="20" fontId="25" fillId="8" borderId="10" xfId="0" applyNumberFormat="1" applyFont="1" applyFill="1" applyBorder="1" applyAlignment="1">
      <alignment horizontal="center"/>
    </xf>
    <xf numFmtId="20" fontId="25" fillId="8" borderId="14" xfId="0" applyNumberFormat="1" applyFont="1" applyFill="1" applyBorder="1" applyAlignment="1">
      <alignment horizontal="center"/>
    </xf>
    <xf numFmtId="0" fontId="25" fillId="0" borderId="27" xfId="0" applyFont="1" applyBorder="1" applyAlignment="1">
      <alignment horizontal="center" shrinkToFit="1"/>
    </xf>
    <xf numFmtId="20" fontId="25" fillId="0" borderId="28" xfId="0" applyNumberFormat="1" applyFont="1" applyBorder="1" applyAlignment="1">
      <alignment horizontal="center" shrinkToFit="1"/>
    </xf>
    <xf numFmtId="20" fontId="25" fillId="0" borderId="10" xfId="0" applyNumberFormat="1" applyFont="1" applyBorder="1" applyAlignment="1">
      <alignment horizontal="center" shrinkToFit="1"/>
    </xf>
    <xf numFmtId="20" fontId="25" fillId="0" borderId="14" xfId="0" applyNumberFormat="1" applyFont="1" applyBorder="1" applyAlignment="1">
      <alignment horizontal="center" shrinkToFit="1"/>
    </xf>
    <xf numFmtId="0" fontId="25" fillId="0" borderId="27" xfId="0" applyFont="1" applyFill="1" applyBorder="1" applyAlignment="1">
      <alignment horizontal="center" shrinkToFit="1"/>
    </xf>
    <xf numFmtId="20" fontId="25" fillId="0" borderId="28" xfId="0" applyNumberFormat="1" applyFont="1" applyFill="1" applyBorder="1" applyAlignment="1">
      <alignment horizontal="center" wrapText="1"/>
    </xf>
    <xf numFmtId="20" fontId="25" fillId="0" borderId="10" xfId="0" applyNumberFormat="1" applyFont="1" applyFill="1" applyBorder="1" applyAlignment="1">
      <alignment horizontal="center"/>
    </xf>
    <xf numFmtId="20" fontId="25" fillId="0" borderId="14" xfId="0" applyNumberFormat="1" applyFont="1" applyFill="1" applyBorder="1" applyAlignment="1">
      <alignment horizontal="center"/>
    </xf>
    <xf numFmtId="20" fontId="25" fillId="0" borderId="28" xfId="0" applyNumberFormat="1" applyFont="1" applyBorder="1" applyAlignment="1">
      <alignment horizontal="center"/>
    </xf>
    <xf numFmtId="20" fontId="25" fillId="0" borderId="10" xfId="0" applyNumberFormat="1" applyFont="1" applyBorder="1" applyAlignment="1">
      <alignment horizontal="center"/>
    </xf>
    <xf numFmtId="20" fontId="25" fillId="0" borderId="14" xfId="0" applyNumberFormat="1" applyFont="1" applyBorder="1" applyAlignment="1">
      <alignment horizontal="center"/>
    </xf>
    <xf numFmtId="20" fontId="25" fillId="0" borderId="28" xfId="0" applyNumberFormat="1" applyFont="1" applyFill="1" applyBorder="1" applyAlignment="1">
      <alignment horizontal="center"/>
    </xf>
    <xf numFmtId="20" fontId="25" fillId="8" borderId="28" xfId="0" applyNumberFormat="1" applyFont="1" applyFill="1" applyBorder="1" applyAlignment="1">
      <alignment horizontal="center"/>
    </xf>
    <xf numFmtId="20" fontId="25" fillId="0" borderId="15" xfId="0" applyNumberFormat="1" applyFont="1" applyFill="1" applyBorder="1" applyAlignment="1">
      <alignment horizontal="center" shrinkToFit="1"/>
    </xf>
    <xf numFmtId="20" fontId="25" fillId="0" borderId="18" xfId="0" applyNumberFormat="1" applyFont="1" applyFill="1" applyBorder="1" applyAlignment="1">
      <alignment horizontal="center" shrinkToFit="1"/>
    </xf>
    <xf numFmtId="20" fontId="25" fillId="0" borderId="16" xfId="0" applyNumberFormat="1" applyFont="1" applyFill="1" applyBorder="1" applyAlignment="1">
      <alignment horizontal="center" shrinkToFit="1"/>
    </xf>
    <xf numFmtId="0" fontId="25" fillId="0" borderId="29" xfId="0" applyFont="1" applyFill="1" applyBorder="1" applyAlignment="1">
      <alignment horizontal="center" shrinkToFit="1"/>
    </xf>
    <xf numFmtId="0" fontId="35" fillId="0" borderId="0" xfId="0" applyFont="1" applyBorder="1" applyAlignment="1">
      <alignment horizontal="center" shrinkToFit="1"/>
    </xf>
    <xf numFmtId="0" fontId="25" fillId="0" borderId="25" xfId="0" applyFont="1" applyFill="1" applyBorder="1" applyAlignment="1">
      <alignment horizontal="center" shrinkToFit="1"/>
    </xf>
    <xf numFmtId="20" fontId="25" fillId="28" borderId="11" xfId="0" applyNumberFormat="1" applyFont="1" applyFill="1" applyBorder="1" applyAlignment="1">
      <alignment horizontal="center" shrinkToFit="1"/>
    </xf>
    <xf numFmtId="20" fontId="25" fillId="0" borderId="17" xfId="0" applyNumberFormat="1" applyFont="1" applyFill="1" applyBorder="1" applyAlignment="1">
      <alignment horizontal="center" shrinkToFit="1"/>
    </xf>
    <xf numFmtId="20" fontId="25" fillId="0" borderId="12" xfId="0" applyNumberFormat="1" applyFont="1" applyFill="1" applyBorder="1" applyAlignment="1">
      <alignment horizontal="center" shrinkToFit="1"/>
    </xf>
    <xf numFmtId="0" fontId="25" fillId="30" borderId="27" xfId="0" applyFont="1" applyFill="1" applyBorder="1" applyAlignment="1">
      <alignment horizontal="center" shrinkToFit="1"/>
    </xf>
    <xf numFmtId="20" fontId="25" fillId="30" borderId="13" xfId="0" applyNumberFormat="1" applyFont="1" applyFill="1" applyBorder="1" applyAlignment="1">
      <alignment horizontal="center" shrinkToFit="1"/>
    </xf>
    <xf numFmtId="20" fontId="25" fillId="30" borderId="10" xfId="0" applyNumberFormat="1" applyFont="1" applyFill="1" applyBorder="1" applyAlignment="1">
      <alignment horizontal="center" shrinkToFit="1"/>
    </xf>
    <xf numFmtId="20" fontId="25" fillId="30" borderId="14" xfId="0" applyNumberFormat="1" applyFont="1" applyFill="1" applyBorder="1" applyAlignment="1">
      <alignment horizontal="center" shrinkToFit="1"/>
    </xf>
    <xf numFmtId="0" fontId="25" fillId="4" borderId="27" xfId="0" applyFont="1" applyFill="1" applyBorder="1" applyAlignment="1">
      <alignment horizontal="center" shrinkToFit="1"/>
    </xf>
    <xf numFmtId="20" fontId="25" fillId="4" borderId="13" xfId="0" applyNumberFormat="1" applyFont="1" applyFill="1" applyBorder="1" applyAlignment="1">
      <alignment horizontal="center" shrinkToFit="1"/>
    </xf>
    <xf numFmtId="20" fontId="25" fillId="4" borderId="10" xfId="0" applyNumberFormat="1" applyFont="1" applyFill="1" applyBorder="1" applyAlignment="1">
      <alignment horizontal="center" shrinkToFit="1"/>
    </xf>
    <xf numFmtId="20" fontId="25" fillId="4" borderId="14" xfId="0" applyNumberFormat="1" applyFont="1" applyFill="1" applyBorder="1" applyAlignment="1">
      <alignment horizontal="center" shrinkToFit="1"/>
    </xf>
    <xf numFmtId="20" fontId="25" fillId="28" borderId="13" xfId="0" applyNumberFormat="1" applyFont="1" applyFill="1" applyBorder="1" applyAlignment="1">
      <alignment horizontal="center" shrinkToFit="1"/>
    </xf>
    <xf numFmtId="20" fontId="25" fillId="0" borderId="10" xfId="0" applyNumberFormat="1" applyFont="1" applyFill="1" applyBorder="1" applyAlignment="1">
      <alignment horizontal="center" shrinkToFit="1"/>
    </xf>
    <xf numFmtId="20" fontId="25" fillId="0" borderId="14" xfId="0" applyNumberFormat="1" applyFont="1" applyFill="1" applyBorder="1" applyAlignment="1">
      <alignment horizontal="center" shrinkToFit="1"/>
    </xf>
    <xf numFmtId="20" fontId="25" fillId="0" borderId="13" xfId="0" applyNumberFormat="1" applyFont="1" applyBorder="1" applyAlignment="1">
      <alignment horizontal="center" shrinkToFit="1"/>
    </xf>
    <xf numFmtId="20" fontId="25" fillId="0" borderId="13" xfId="0" applyNumberFormat="1" applyFont="1" applyFill="1" applyBorder="1" applyAlignment="1">
      <alignment horizontal="center" shrinkToFit="1"/>
    </xf>
    <xf numFmtId="0" fontId="25" fillId="0" borderId="30" xfId="0" applyFont="1" applyFill="1" applyBorder="1" applyAlignment="1">
      <alignment horizontal="center" shrinkToFit="1"/>
    </xf>
    <xf numFmtId="0" fontId="25" fillId="4" borderId="29" xfId="0" applyFont="1" applyFill="1" applyBorder="1" applyAlignment="1">
      <alignment horizontal="center" shrinkToFit="1"/>
    </xf>
    <xf numFmtId="20" fontId="25" fillId="0" borderId="11" xfId="0" applyNumberFormat="1" applyFont="1" applyBorder="1" applyAlignment="1">
      <alignment horizontal="center"/>
    </xf>
    <xf numFmtId="20" fontId="25" fillId="0" borderId="11" xfId="0" applyNumberFormat="1" applyFont="1" applyFill="1" applyBorder="1" applyAlignment="1">
      <alignment horizontal="center" shrinkToFit="1"/>
    </xf>
    <xf numFmtId="0" fontId="25" fillId="21" borderId="27" xfId="0" applyFont="1" applyFill="1" applyBorder="1" applyAlignment="1">
      <alignment horizontal="center" shrinkToFit="1"/>
    </xf>
    <xf numFmtId="20" fontId="25" fillId="21" borderId="13" xfId="0" applyNumberFormat="1" applyFont="1" applyFill="1" applyBorder="1" applyAlignment="1">
      <alignment horizontal="center"/>
    </xf>
    <xf numFmtId="20" fontId="25" fillId="21" borderId="10" xfId="0" applyNumberFormat="1" applyFont="1" applyFill="1" applyBorder="1" applyAlignment="1">
      <alignment horizontal="center" shrinkToFit="1"/>
    </xf>
    <xf numFmtId="20" fontId="25" fillId="21" borderId="14" xfId="0" applyNumberFormat="1" applyFont="1" applyFill="1" applyBorder="1" applyAlignment="1">
      <alignment horizontal="center" shrinkToFit="1"/>
    </xf>
    <xf numFmtId="0" fontId="25" fillId="7" borderId="27" xfId="0" applyFont="1" applyFill="1" applyBorder="1" applyAlignment="1">
      <alignment horizontal="center" shrinkToFit="1"/>
    </xf>
    <xf numFmtId="20" fontId="25" fillId="7" borderId="13" xfId="0" applyNumberFormat="1" applyFont="1" applyFill="1" applyBorder="1" applyAlignment="1">
      <alignment horizontal="center" shrinkToFit="1"/>
    </xf>
    <xf numFmtId="20" fontId="25" fillId="7" borderId="10" xfId="0" applyNumberFormat="1" applyFont="1" applyFill="1" applyBorder="1" applyAlignment="1">
      <alignment horizontal="center" shrinkToFit="1"/>
    </xf>
    <xf numFmtId="20" fontId="25" fillId="7" borderId="14" xfId="0" applyNumberFormat="1" applyFont="1" applyFill="1" applyBorder="1" applyAlignment="1">
      <alignment horizontal="center" shrinkToFit="1"/>
    </xf>
    <xf numFmtId="20" fontId="25" fillId="0" borderId="13" xfId="0" applyNumberFormat="1" applyFont="1" applyBorder="1" applyAlignment="1">
      <alignment horizontal="center"/>
    </xf>
    <xf numFmtId="20" fontId="25" fillId="0" borderId="13" xfId="0" applyNumberFormat="1" applyFont="1" applyFill="1" applyBorder="1" applyAlignment="1">
      <alignment horizontal="center"/>
    </xf>
    <xf numFmtId="20" fontId="25" fillId="0" borderId="31" xfId="0" applyNumberFormat="1" applyFont="1" applyFill="1" applyBorder="1" applyAlignment="1">
      <alignment horizontal="center" shrinkToFit="1"/>
    </xf>
    <xf numFmtId="20" fontId="25" fillId="0" borderId="32" xfId="0" applyNumberFormat="1" applyFont="1" applyFill="1" applyBorder="1" applyAlignment="1">
      <alignment horizontal="center" shrinkToFit="1"/>
    </xf>
    <xf numFmtId="0" fontId="25" fillId="3" borderId="27" xfId="0" applyFont="1" applyFill="1" applyBorder="1" applyAlignment="1">
      <alignment horizontal="center" shrinkToFit="1"/>
    </xf>
    <xf numFmtId="20" fontId="25" fillId="3" borderId="13" xfId="0" applyNumberFormat="1" applyFont="1" applyFill="1" applyBorder="1" applyAlignment="1">
      <alignment horizontal="center" shrinkToFit="1"/>
    </xf>
    <xf numFmtId="20" fontId="25" fillId="3" borderId="10" xfId="0" applyNumberFormat="1" applyFont="1" applyFill="1" applyBorder="1" applyAlignment="1">
      <alignment horizontal="center" shrinkToFit="1"/>
    </xf>
    <xf numFmtId="20" fontId="25" fillId="3" borderId="14" xfId="0" applyNumberFormat="1" applyFont="1" applyFill="1" applyBorder="1" applyAlignment="1">
      <alignment horizontal="center" shrinkToFit="1"/>
    </xf>
    <xf numFmtId="0" fontId="25" fillId="0" borderId="0" xfId="0" applyFont="1" applyFill="1" applyBorder="1" applyAlignment="1">
      <alignment shrinkToFit="1"/>
    </xf>
    <xf numFmtId="20" fontId="25" fillId="31" borderId="18" xfId="0" applyNumberFormat="1" applyFont="1" applyFill="1" applyBorder="1" applyAlignment="1">
      <alignment horizontal="center" shrinkToFit="1"/>
    </xf>
    <xf numFmtId="20" fontId="25" fillId="31" borderId="16" xfId="0" applyNumberFormat="1" applyFont="1" applyFill="1" applyBorder="1" applyAlignment="1">
      <alignment horizontal="center" shrinkToFit="1"/>
    </xf>
    <xf numFmtId="0" fontId="25" fillId="0" borderId="0" xfId="0" applyFont="1" applyBorder="1" applyAlignment="1">
      <alignment shrinkToFit="1"/>
    </xf>
    <xf numFmtId="0" fontId="25" fillId="31" borderId="30" xfId="0" applyFont="1" applyFill="1" applyBorder="1" applyAlignment="1">
      <alignment horizontal="center" shrinkToFit="1"/>
    </xf>
    <xf numFmtId="0" fontId="35" fillId="0" borderId="33" xfId="0" applyFont="1" applyFill="1" applyBorder="1" applyAlignment="1">
      <alignment horizontal="center" shrinkToFit="1"/>
    </xf>
    <xf numFmtId="0" fontId="35" fillId="29" borderId="24" xfId="0" applyFont="1" applyFill="1" applyBorder="1" applyAlignment="1">
      <alignment horizontal="center" shrinkToFit="1"/>
    </xf>
    <xf numFmtId="0" fontId="35" fillId="0" borderId="24" xfId="0" applyFont="1" applyFill="1" applyBorder="1" applyAlignment="1">
      <alignment horizontal="center" shrinkToFit="1"/>
    </xf>
    <xf numFmtId="0" fontId="35" fillId="0" borderId="33" xfId="0" applyFont="1" applyFill="1" applyBorder="1" applyAlignment="1">
      <alignment horizontal="center" shrinkToFit="1"/>
    </xf>
    <xf numFmtId="0" fontId="35" fillId="8" borderId="24" xfId="0" applyFont="1" applyFill="1" applyBorder="1" applyAlignment="1">
      <alignment horizontal="center" shrinkToFit="1"/>
    </xf>
    <xf numFmtId="0" fontId="35" fillId="0" borderId="24" xfId="0" applyFont="1" applyFill="1" applyBorder="1" applyAlignment="1">
      <alignment horizontal="center" shrinkToFit="1"/>
    </xf>
    <xf numFmtId="0" fontId="35" fillId="0" borderId="34" xfId="0" applyFont="1" applyFill="1" applyBorder="1" applyAlignment="1">
      <alignment horizontal="center" shrinkToFit="1"/>
    </xf>
    <xf numFmtId="0" fontId="35" fillId="0" borderId="35" xfId="0" applyFont="1" applyFill="1" applyBorder="1" applyAlignment="1">
      <alignment horizontal="center" shrinkToFit="1"/>
    </xf>
    <xf numFmtId="0" fontId="35" fillId="30" borderId="36" xfId="0" applyFont="1" applyFill="1" applyBorder="1" applyAlignment="1">
      <alignment horizontal="center" shrinkToFit="1"/>
    </xf>
    <xf numFmtId="0" fontId="35" fillId="0" borderId="36" xfId="0" applyFont="1" applyFill="1" applyBorder="1" applyAlignment="1">
      <alignment horizontal="center" shrinkToFit="1"/>
    </xf>
    <xf numFmtId="0" fontId="35" fillId="4" borderId="36" xfId="0" applyFont="1" applyFill="1" applyBorder="1" applyAlignment="1">
      <alignment horizontal="center" shrinkToFit="1"/>
    </xf>
    <xf numFmtId="0" fontId="35" fillId="4" borderId="37" xfId="0" applyFont="1" applyFill="1" applyBorder="1" applyAlignment="1">
      <alignment horizontal="center" shrinkToFit="1"/>
    </xf>
    <xf numFmtId="0" fontId="35" fillId="21" borderId="36" xfId="0" applyFont="1" applyFill="1" applyBorder="1" applyAlignment="1">
      <alignment horizontal="center" shrinkToFit="1"/>
    </xf>
    <xf numFmtId="0" fontId="35" fillId="7" borderId="24" xfId="0" applyFont="1" applyFill="1" applyBorder="1" applyAlignment="1">
      <alignment horizontal="center" shrinkToFit="1"/>
    </xf>
    <xf numFmtId="0" fontId="35" fillId="3" borderId="24" xfId="0" applyFont="1" applyFill="1" applyBorder="1" applyAlignment="1">
      <alignment horizontal="center" shrinkToFit="1"/>
    </xf>
    <xf numFmtId="0" fontId="35" fillId="31" borderId="38" xfId="0" applyFont="1" applyFill="1" applyBorder="1" applyAlignment="1">
      <alignment horizontal="center" shrinkToFit="1"/>
    </xf>
    <xf numFmtId="0" fontId="34" fillId="32" borderId="39" xfId="0" applyFont="1" applyFill="1" applyBorder="1" applyAlignment="1">
      <alignment horizontal="center" wrapText="1" shrinkToFit="1"/>
    </xf>
    <xf numFmtId="0" fontId="25" fillId="0" borderId="10" xfId="0" applyFont="1" applyBorder="1" applyAlignment="1">
      <alignment horizontal="center" shrinkToFit="1"/>
    </xf>
    <xf numFmtId="0" fontId="25" fillId="31" borderId="10" xfId="0" applyFont="1" applyFill="1" applyBorder="1" applyAlignment="1">
      <alignment horizontal="center" shrinkToFit="1"/>
    </xf>
    <xf numFmtId="0" fontId="25" fillId="0" borderId="40" xfId="0" applyFont="1" applyBorder="1" applyAlignment="1">
      <alignment horizontal="center" shrinkToFit="1"/>
    </xf>
    <xf numFmtId="20" fontId="25" fillId="0" borderId="41" xfId="0" applyNumberFormat="1" applyFont="1" applyFill="1" applyBorder="1" applyAlignment="1">
      <alignment horizontal="center" shrinkToFit="1"/>
    </xf>
    <xf numFmtId="20" fontId="25" fillId="0" borderId="40" xfId="0" applyNumberFormat="1" applyFont="1" applyFill="1" applyBorder="1" applyAlignment="1">
      <alignment horizontal="center" shrinkToFit="1"/>
    </xf>
    <xf numFmtId="20" fontId="25" fillId="0" borderId="42" xfId="0" applyNumberFormat="1" applyFont="1" applyFill="1" applyBorder="1" applyAlignment="1">
      <alignment horizontal="center" shrinkToFit="1"/>
    </xf>
    <xf numFmtId="0" fontId="25" fillId="0" borderId="43" xfId="0" applyFont="1" applyFill="1" applyBorder="1" applyAlignment="1">
      <alignment horizontal="center" shrinkToFit="1"/>
    </xf>
    <xf numFmtId="0" fontId="25" fillId="0" borderId="44" xfId="0" applyFont="1" applyBorder="1" applyAlignment="1">
      <alignment horizontal="center" shrinkToFit="1"/>
    </xf>
    <xf numFmtId="0" fontId="35" fillId="0" borderId="45" xfId="0" applyFont="1" applyFill="1" applyBorder="1" applyAlignment="1">
      <alignment horizontal="center" shrinkToFit="1"/>
    </xf>
    <xf numFmtId="20" fontId="25" fillId="0" borderId="44" xfId="0" applyNumberFormat="1" applyFont="1" applyFill="1" applyBorder="1" applyAlignment="1">
      <alignment horizontal="center" shrinkToFit="1"/>
    </xf>
    <xf numFmtId="20" fontId="25" fillId="0" borderId="46" xfId="0" applyNumberFormat="1" applyFont="1" applyFill="1" applyBorder="1" applyAlignment="1">
      <alignment horizontal="center" shrinkToFit="1"/>
    </xf>
    <xf numFmtId="0" fontId="25" fillId="0" borderId="17" xfId="0" applyFont="1" applyBorder="1" applyAlignment="1">
      <alignment horizontal="center" shrinkToFit="1"/>
    </xf>
    <xf numFmtId="0" fontId="25" fillId="0" borderId="18" xfId="0" applyFont="1" applyBorder="1" applyAlignment="1">
      <alignment horizontal="center" shrinkToFit="1"/>
    </xf>
    <xf numFmtId="0" fontId="35" fillId="0" borderId="47" xfId="0" applyFont="1" applyFill="1" applyBorder="1" applyAlignment="1">
      <alignment horizontal="center" shrinkToFit="1"/>
    </xf>
    <xf numFmtId="20" fontId="25" fillId="4" borderId="41" xfId="0" applyNumberFormat="1" applyFont="1" applyFill="1" applyBorder="1" applyAlignment="1">
      <alignment horizontal="center" shrinkToFit="1"/>
    </xf>
    <xf numFmtId="20" fontId="25" fillId="4" borderId="40" xfId="0" applyNumberFormat="1" applyFont="1" applyFill="1" applyBorder="1" applyAlignment="1">
      <alignment horizontal="center" shrinkToFit="1"/>
    </xf>
    <xf numFmtId="20" fontId="25" fillId="4" borderId="42" xfId="0" applyNumberFormat="1" applyFont="1" applyFill="1" applyBorder="1" applyAlignment="1">
      <alignment horizontal="center" shrinkToFit="1"/>
    </xf>
    <xf numFmtId="0" fontId="35" fillId="0" borderId="48" xfId="0" applyFont="1" applyFill="1" applyBorder="1" applyAlignment="1">
      <alignment horizontal="center" shrinkToFit="1"/>
    </xf>
    <xf numFmtId="20" fontId="25" fillId="0" borderId="23" xfId="0" applyNumberFormat="1" applyFont="1" applyFill="1" applyBorder="1" applyAlignment="1">
      <alignment horizontal="center" shrinkToFit="1"/>
    </xf>
    <xf numFmtId="0" fontId="25" fillId="21" borderId="30" xfId="0" applyFont="1" applyFill="1" applyBorder="1" applyAlignment="1">
      <alignment horizontal="center" shrinkToFit="1"/>
    </xf>
    <xf numFmtId="0" fontId="35" fillId="21" borderId="49" xfId="0" applyFont="1" applyFill="1" applyBorder="1" applyAlignment="1">
      <alignment horizontal="center" shrinkToFit="1"/>
    </xf>
    <xf numFmtId="20" fontId="25" fillId="21" borderId="15" xfId="0" applyNumberFormat="1" applyFont="1" applyFill="1" applyBorder="1" applyAlignment="1">
      <alignment horizontal="center"/>
    </xf>
    <xf numFmtId="20" fontId="25" fillId="21" borderId="18" xfId="0" applyNumberFormat="1" applyFont="1" applyFill="1" applyBorder="1" applyAlignment="1">
      <alignment horizontal="center" shrinkToFit="1"/>
    </xf>
    <xf numFmtId="20" fontId="25" fillId="21" borderId="16" xfId="0" applyNumberFormat="1" applyFont="1" applyFill="1" applyBorder="1" applyAlignment="1">
      <alignment horizontal="center" shrinkToFit="1"/>
    </xf>
    <xf numFmtId="20" fontId="25" fillId="0" borderId="50" xfId="0" applyNumberFormat="1" applyFont="1" applyFill="1" applyBorder="1" applyAlignment="1">
      <alignment horizontal="center"/>
    </xf>
    <xf numFmtId="20" fontId="25" fillId="0" borderId="40" xfId="0" applyNumberFormat="1" applyFont="1" applyFill="1" applyBorder="1" applyAlignment="1">
      <alignment horizontal="center"/>
    </xf>
    <xf numFmtId="20" fontId="25" fillId="0" borderId="42" xfId="0" applyNumberFormat="1" applyFont="1" applyFill="1" applyBorder="1" applyAlignment="1">
      <alignment horizontal="center"/>
    </xf>
    <xf numFmtId="0" fontId="25" fillId="0" borderId="43" xfId="0" applyFont="1" applyBorder="1" applyAlignment="1">
      <alignment horizontal="center" shrinkToFit="1"/>
    </xf>
    <xf numFmtId="0" fontId="35" fillId="0" borderId="51" xfId="0" applyFont="1" applyFill="1" applyBorder="1" applyAlignment="1">
      <alignment horizontal="center" shrinkToFit="1"/>
    </xf>
    <xf numFmtId="20" fontId="25" fillId="0" borderId="23" xfId="0" applyNumberFormat="1" applyFont="1" applyBorder="1" applyAlignment="1">
      <alignment horizontal="center" shrinkToFit="1"/>
    </xf>
    <xf numFmtId="20" fontId="25" fillId="0" borderId="44" xfId="0" applyNumberFormat="1" applyFont="1" applyBorder="1" applyAlignment="1">
      <alignment horizontal="center" shrinkToFit="1"/>
    </xf>
    <xf numFmtId="20" fontId="25" fillId="0" borderId="46" xfId="0" applyNumberFormat="1" applyFont="1" applyBorder="1" applyAlignment="1">
      <alignment horizontal="center" shrinkToFit="1"/>
    </xf>
    <xf numFmtId="0" fontId="25" fillId="30" borderId="30" xfId="0" applyFont="1" applyFill="1" applyBorder="1" applyAlignment="1">
      <alignment horizontal="center" shrinkToFit="1"/>
    </xf>
    <xf numFmtId="0" fontId="35" fillId="30" borderId="49" xfId="0" applyFont="1" applyFill="1" applyBorder="1" applyAlignment="1">
      <alignment horizontal="center" shrinkToFit="1"/>
    </xf>
    <xf numFmtId="20" fontId="25" fillId="30" borderId="15" xfId="0" applyNumberFormat="1" applyFont="1" applyFill="1" applyBorder="1" applyAlignment="1">
      <alignment horizontal="center" shrinkToFit="1"/>
    </xf>
    <xf numFmtId="20" fontId="25" fillId="30" borderId="18" xfId="0" applyNumberFormat="1" applyFont="1" applyFill="1" applyBorder="1" applyAlignment="1">
      <alignment horizontal="center" shrinkToFit="1"/>
    </xf>
    <xf numFmtId="20" fontId="25" fillId="30" borderId="16" xfId="0" applyNumberFormat="1" applyFont="1" applyFill="1" applyBorder="1" applyAlignment="1">
      <alignment horizontal="center" shrinkToFit="1"/>
    </xf>
    <xf numFmtId="0" fontId="35" fillId="32" borderId="52" xfId="0" applyFont="1" applyFill="1" applyBorder="1" applyAlignment="1">
      <alignment horizontal="center" shrinkToFit="1"/>
    </xf>
    <xf numFmtId="0" fontId="35" fillId="32" borderId="53" xfId="0" applyFont="1" applyFill="1" applyBorder="1" applyAlignment="1">
      <alignment horizontal="center" shrinkToFit="1"/>
    </xf>
    <xf numFmtId="0" fontId="35" fillId="32" borderId="54" xfId="0" applyFont="1" applyFill="1" applyBorder="1" applyAlignment="1">
      <alignment horizontal="center" shrinkToFit="1"/>
    </xf>
    <xf numFmtId="0" fontId="35" fillId="32" borderId="55" xfId="0" applyFont="1" applyFill="1" applyBorder="1" applyAlignment="1">
      <alignment horizontal="center" shrinkToFit="1"/>
    </xf>
    <xf numFmtId="20" fontId="25" fillId="0" borderId="45" xfId="0" applyNumberFormat="1" applyFont="1" applyFill="1" applyBorder="1" applyAlignment="1">
      <alignment horizontal="center"/>
    </xf>
    <xf numFmtId="20" fontId="25" fillId="0" borderId="44" xfId="0" applyNumberFormat="1" applyFont="1" applyFill="1" applyBorder="1" applyAlignment="1">
      <alignment horizontal="center"/>
    </xf>
    <xf numFmtId="20" fontId="25" fillId="0" borderId="46" xfId="0" applyNumberFormat="1" applyFont="1" applyFill="1" applyBorder="1" applyAlignment="1">
      <alignment horizontal="center"/>
    </xf>
    <xf numFmtId="0" fontId="25" fillId="29" borderId="30" xfId="0" applyFont="1" applyFill="1" applyBorder="1" applyAlignment="1">
      <alignment horizontal="center" shrinkToFit="1"/>
    </xf>
    <xf numFmtId="0" fontId="35" fillId="29" borderId="47" xfId="0" applyFont="1" applyFill="1" applyBorder="1" applyAlignment="1">
      <alignment horizontal="center" shrinkToFit="1"/>
    </xf>
    <xf numFmtId="20" fontId="25" fillId="29" borderId="38" xfId="0" applyNumberFormat="1" applyFont="1" applyFill="1" applyBorder="1" applyAlignment="1">
      <alignment horizontal="center" shrinkToFit="1"/>
    </xf>
    <xf numFmtId="20" fontId="25" fillId="29" borderId="18" xfId="0" applyNumberFormat="1" applyFont="1" applyFill="1" applyBorder="1" applyAlignment="1">
      <alignment horizontal="center" shrinkToFit="1"/>
    </xf>
    <xf numFmtId="20" fontId="25" fillId="29" borderId="16" xfId="0" applyNumberFormat="1" applyFont="1" applyFill="1" applyBorder="1" applyAlignment="1">
      <alignment horizontal="center" shrinkToFit="1"/>
    </xf>
    <xf numFmtId="0" fontId="0" fillId="28" borderId="0" xfId="0" applyFill="1" applyAlignment="1">
      <alignment vertical="center"/>
    </xf>
    <xf numFmtId="0" fontId="39" fillId="28" borderId="0" xfId="0" applyFont="1" applyFill="1" applyAlignment="1">
      <alignment vertical="center"/>
    </xf>
    <xf numFmtId="0" fontId="40" fillId="28" borderId="0" xfId="0" applyFont="1" applyFill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56" xfId="0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176" fontId="0" fillId="0" borderId="59" xfId="0" applyNumberFormat="1" applyBorder="1" applyAlignment="1" applyProtection="1">
      <alignment horizontal="center" vertical="center" shrinkToFit="1"/>
      <protection locked="0"/>
    </xf>
    <xf numFmtId="0" fontId="0" fillId="0" borderId="60" xfId="0" applyBorder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horizontal="center" vertical="center" shrinkToFit="1"/>
      <protection locked="0"/>
    </xf>
    <xf numFmtId="176" fontId="0" fillId="0" borderId="56" xfId="0" applyNumberFormat="1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25" borderId="28" xfId="0" applyFill="1" applyBorder="1" applyAlignment="1" applyProtection="1">
      <alignment horizontal="center" vertical="center" shrinkToFit="1"/>
      <protection/>
    </xf>
    <xf numFmtId="0" fontId="0" fillId="12" borderId="63" xfId="0" applyFill="1" applyBorder="1" applyAlignment="1" applyProtection="1">
      <alignment horizontal="center" vertical="center" shrinkToFit="1"/>
      <protection/>
    </xf>
    <xf numFmtId="49" fontId="0" fillId="12" borderId="36" xfId="0" applyNumberFormat="1" applyFill="1" applyBorder="1" applyAlignment="1" applyProtection="1">
      <alignment horizontal="center" vertical="center" shrinkToFit="1"/>
      <protection/>
    </xf>
    <xf numFmtId="0" fontId="10" fillId="0" borderId="56" xfId="0" applyFont="1" applyBorder="1" applyAlignment="1" applyProtection="1">
      <alignment horizontal="center" vertical="center" shrinkToFit="1"/>
      <protection/>
    </xf>
    <xf numFmtId="49" fontId="10" fillId="0" borderId="56" xfId="0" applyNumberFormat="1" applyFont="1" applyBorder="1" applyAlignment="1" applyProtection="1">
      <alignment horizontal="center" vertical="center" wrapText="1" shrinkToFit="1"/>
      <protection/>
    </xf>
    <xf numFmtId="49" fontId="0" fillId="25" borderId="28" xfId="0" applyNumberFormat="1" applyFill="1" applyBorder="1" applyAlignment="1" applyProtection="1">
      <alignment horizontal="center" vertical="center" shrinkToFit="1"/>
      <protection/>
    </xf>
    <xf numFmtId="49" fontId="0" fillId="12" borderId="36" xfId="0" applyNumberFormat="1" applyFill="1" applyBorder="1" applyAlignment="1" applyProtection="1">
      <alignment vertical="center" shrinkToFit="1"/>
      <protection/>
    </xf>
    <xf numFmtId="0" fontId="10" fillId="0" borderId="64" xfId="0" applyFont="1" applyBorder="1" applyAlignment="1" applyProtection="1">
      <alignment horizontal="center" vertical="center" shrinkToFit="1"/>
      <protection/>
    </xf>
    <xf numFmtId="49" fontId="10" fillId="0" borderId="62" xfId="0" applyNumberFormat="1" applyFont="1" applyBorder="1" applyAlignment="1" applyProtection="1">
      <alignment horizontal="center" vertical="center" wrapText="1" shrinkToFit="1"/>
      <protection/>
    </xf>
    <xf numFmtId="0" fontId="0" fillId="25" borderId="28" xfId="0" applyFill="1" applyBorder="1" applyAlignment="1" applyProtection="1">
      <alignment vertical="center" shrinkToFit="1"/>
      <protection/>
    </xf>
    <xf numFmtId="0" fontId="0" fillId="19" borderId="63" xfId="0" applyFill="1" applyBorder="1" applyAlignment="1" applyProtection="1">
      <alignment horizontal="center" vertical="center" shrinkToFit="1"/>
      <protection/>
    </xf>
    <xf numFmtId="49" fontId="0" fillId="19" borderId="36" xfId="0" applyNumberFormat="1" applyFill="1" applyBorder="1" applyAlignment="1" applyProtection="1">
      <alignment vertical="center" shrinkToFit="1"/>
      <protection/>
    </xf>
    <xf numFmtId="49" fontId="0" fillId="0" borderId="36" xfId="0" applyNumberFormat="1" applyBorder="1" applyAlignment="1" applyProtection="1">
      <alignment horizontal="center" vertical="center" shrinkToFit="1"/>
      <protection/>
    </xf>
    <xf numFmtId="0" fontId="0" fillId="0" borderId="56" xfId="0" applyBorder="1" applyAlignment="1" applyProtection="1">
      <alignment horizontal="center" vertical="center" shrinkToFit="1"/>
      <protection/>
    </xf>
    <xf numFmtId="49" fontId="2" fillId="0" borderId="36" xfId="0" applyNumberFormat="1" applyFont="1" applyBorder="1" applyAlignment="1" applyProtection="1">
      <alignment horizontal="center" vertical="center" shrinkToFit="1"/>
      <protection/>
    </xf>
    <xf numFmtId="0" fontId="54" fillId="0" borderId="63" xfId="0" applyFont="1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vertical="center"/>
      <protection/>
    </xf>
    <xf numFmtId="0" fontId="55" fillId="0" borderId="65" xfId="0" applyFont="1" applyBorder="1" applyAlignment="1" applyProtection="1">
      <alignment horizontal="center" vertical="center" wrapText="1" shrinkToFit="1"/>
      <protection/>
    </xf>
    <xf numFmtId="0" fontId="10" fillId="0" borderId="61" xfId="0" applyFont="1" applyBorder="1" applyAlignment="1" applyProtection="1">
      <alignment horizontal="center" vertical="center" shrinkToFit="1"/>
      <protection/>
    </xf>
    <xf numFmtId="0" fontId="10" fillId="0" borderId="61" xfId="0" applyFont="1" applyBorder="1" applyAlignment="1" applyProtection="1">
      <alignment horizontal="center" vertical="center"/>
      <protection/>
    </xf>
    <xf numFmtId="0" fontId="55" fillId="0" borderId="63" xfId="0" applyFont="1" applyBorder="1" applyAlignment="1" applyProtection="1">
      <alignment horizontal="center" vertical="center" wrapText="1" shrinkToFit="1"/>
      <protection/>
    </xf>
    <xf numFmtId="0" fontId="0" fillId="0" borderId="66" xfId="0" applyBorder="1" applyAlignment="1" applyProtection="1">
      <alignment horizontal="center" vertical="center" shrinkToFit="1"/>
      <protection/>
    </xf>
    <xf numFmtId="0" fontId="0" fillId="0" borderId="57" xfId="0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63" xfId="0" applyBorder="1" applyAlignment="1" applyProtection="1">
      <alignment horizontal="center" vertical="center" shrinkToFit="1"/>
      <protection/>
    </xf>
    <xf numFmtId="49" fontId="0" fillId="0" borderId="36" xfId="0" applyNumberFormat="1" applyBorder="1" applyAlignment="1" applyProtection="1">
      <alignment vertical="center" shrinkToFit="1"/>
      <protection/>
    </xf>
    <xf numFmtId="176" fontId="0" fillId="0" borderId="57" xfId="0" applyNumberFormat="1" applyBorder="1" applyAlignment="1" applyProtection="1">
      <alignment horizontal="center" vertical="center" shrinkToFit="1"/>
      <protection/>
    </xf>
    <xf numFmtId="0" fontId="56" fillId="0" borderId="36" xfId="0" applyFont="1" applyBorder="1" applyAlignment="1" applyProtection="1">
      <alignment vertical="center" wrapText="1" shrinkToFit="1"/>
      <protection/>
    </xf>
    <xf numFmtId="176" fontId="0" fillId="0" borderId="67" xfId="0" applyNumberFormat="1" applyBorder="1" applyAlignment="1" applyProtection="1">
      <alignment horizontal="center" vertical="center" shrinkToFit="1"/>
      <protection/>
    </xf>
    <xf numFmtId="0" fontId="0" fillId="0" borderId="68" xfId="0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vertical="center" shrinkToFit="1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vertical="center"/>
      <protection/>
    </xf>
    <xf numFmtId="0" fontId="55" fillId="0" borderId="63" xfId="0" applyFont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shrinkToFit="1"/>
      <protection/>
    </xf>
    <xf numFmtId="0" fontId="0" fillId="0" borderId="59" xfId="0" applyBorder="1" applyAlignment="1" applyProtection="1">
      <alignment horizontal="center" vertical="center" shrinkToFit="1"/>
      <protection/>
    </xf>
    <xf numFmtId="0" fontId="0" fillId="0" borderId="69" xfId="0" applyBorder="1" applyAlignment="1" applyProtection="1">
      <alignment horizontal="center" vertical="center" shrinkToFit="1"/>
      <protection/>
    </xf>
    <xf numFmtId="0" fontId="0" fillId="0" borderId="70" xfId="0" applyBorder="1" applyAlignment="1" applyProtection="1">
      <alignment horizontal="center" vertical="center" shrinkToFit="1"/>
      <protection/>
    </xf>
    <xf numFmtId="49" fontId="0" fillId="0" borderId="71" xfId="0" applyNumberFormat="1" applyBorder="1" applyAlignment="1" applyProtection="1">
      <alignment vertical="center" shrinkToFit="1"/>
      <protection/>
    </xf>
    <xf numFmtId="176" fontId="0" fillId="0" borderId="59" xfId="0" applyNumberFormat="1" applyBorder="1" applyAlignment="1" applyProtection="1">
      <alignment horizontal="center" vertical="center" shrinkToFit="1"/>
      <protection/>
    </xf>
    <xf numFmtId="0" fontId="56" fillId="0" borderId="71" xfId="0" applyFont="1" applyBorder="1" applyAlignment="1" applyProtection="1">
      <alignment vertical="center" wrapText="1" shrinkToFit="1"/>
      <protection/>
    </xf>
    <xf numFmtId="176" fontId="0" fillId="0" borderId="72" xfId="0" applyNumberFormat="1" applyBorder="1" applyAlignment="1" applyProtection="1">
      <alignment horizontal="center" vertical="center" shrinkToFit="1"/>
      <protection/>
    </xf>
    <xf numFmtId="0" fontId="0" fillId="0" borderId="60" xfId="0" applyBorder="1" applyAlignment="1" applyProtection="1">
      <alignment horizontal="center" vertical="center" shrinkToFit="1"/>
      <protection/>
    </xf>
    <xf numFmtId="0" fontId="0" fillId="0" borderId="69" xfId="0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49" fontId="0" fillId="0" borderId="0" xfId="0" applyNumberForma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49" fontId="10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0" fillId="0" borderId="0" xfId="0" applyNumberFormat="1" applyFill="1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 shrinkToFit="1"/>
      <protection/>
    </xf>
    <xf numFmtId="49" fontId="2" fillId="0" borderId="0" xfId="0" applyNumberFormat="1" applyFont="1" applyFill="1" applyBorder="1" applyAlignment="1" applyProtection="1">
      <alignment horizontal="center" vertical="center" shrinkToFit="1"/>
      <protection/>
    </xf>
    <xf numFmtId="0" fontId="54" fillId="0" borderId="73" xfId="0" applyFont="1" applyBorder="1" applyAlignment="1" applyProtection="1">
      <alignment horizontal="center" vertical="center"/>
      <protection/>
    </xf>
    <xf numFmtId="0" fontId="55" fillId="0" borderId="74" xfId="0" applyFont="1" applyBorder="1" applyAlignment="1" applyProtection="1">
      <alignment horizontal="center" vertical="center" wrapText="1" shrinkToFit="1"/>
      <protection/>
    </xf>
    <xf numFmtId="0" fontId="0" fillId="0" borderId="75" xfId="0" applyBorder="1" applyAlignment="1" applyProtection="1">
      <alignment horizontal="center" vertical="center" shrinkToFit="1"/>
      <protection/>
    </xf>
    <xf numFmtId="0" fontId="0" fillId="0" borderId="76" xfId="0" applyBorder="1" applyAlignment="1" applyProtection="1">
      <alignment horizontal="center" vertical="center" shrinkToFit="1"/>
      <protection/>
    </xf>
    <xf numFmtId="49" fontId="0" fillId="0" borderId="77" xfId="0" applyNumberFormat="1" applyBorder="1" applyAlignment="1" applyProtection="1">
      <alignment vertical="center" shrinkToFit="1"/>
      <protection/>
    </xf>
    <xf numFmtId="0" fontId="0" fillId="0" borderId="65" xfId="0" applyBorder="1" applyAlignment="1" applyProtection="1">
      <alignment horizontal="center" vertical="center" shrinkToFit="1"/>
      <protection/>
    </xf>
    <xf numFmtId="49" fontId="0" fillId="0" borderId="78" xfId="0" applyNumberFormat="1" applyBorder="1" applyAlignment="1" applyProtection="1">
      <alignment vertical="center" shrinkToFit="1"/>
      <protection/>
    </xf>
    <xf numFmtId="0" fontId="0" fillId="0" borderId="79" xfId="0" applyBorder="1" applyAlignment="1" applyProtection="1">
      <alignment horizontal="center" vertical="center" shrinkToFit="1"/>
      <protection/>
    </xf>
    <xf numFmtId="49" fontId="0" fillId="0" borderId="80" xfId="0" applyNumberFormat="1" applyBorder="1" applyAlignment="1" applyProtection="1">
      <alignment vertical="center" shrinkToFit="1"/>
      <protection/>
    </xf>
    <xf numFmtId="0" fontId="0" fillId="0" borderId="81" xfId="0" applyBorder="1" applyAlignment="1" applyProtection="1">
      <alignment horizontal="center" vertical="center" shrinkToFit="1"/>
      <protection/>
    </xf>
    <xf numFmtId="0" fontId="0" fillId="0" borderId="82" xfId="0" applyBorder="1" applyAlignment="1" applyProtection="1">
      <alignment horizontal="center" vertical="center" shrinkToFit="1"/>
      <protection/>
    </xf>
    <xf numFmtId="49" fontId="0" fillId="0" borderId="83" xfId="0" applyNumberFormat="1" applyBorder="1" applyAlignment="1" applyProtection="1">
      <alignment vertical="center" shrinkToFit="1"/>
      <protection/>
    </xf>
    <xf numFmtId="0" fontId="0" fillId="0" borderId="84" xfId="0" applyBorder="1" applyAlignment="1" applyProtection="1">
      <alignment horizontal="center" vertical="center" shrinkToFit="1"/>
      <protection/>
    </xf>
    <xf numFmtId="0" fontId="0" fillId="0" borderId="85" xfId="0" applyBorder="1" applyAlignment="1" applyProtection="1">
      <alignment horizontal="center" vertical="center" shrinkToFit="1"/>
      <protection/>
    </xf>
    <xf numFmtId="49" fontId="0" fillId="0" borderId="86" xfId="0" applyNumberFormat="1" applyBorder="1" applyAlignment="1" applyProtection="1">
      <alignment vertical="center" shrinkToFit="1"/>
      <protection/>
    </xf>
    <xf numFmtId="0" fontId="56" fillId="0" borderId="87" xfId="0" applyFont="1" applyBorder="1" applyAlignment="1" applyProtection="1">
      <alignment vertical="center" wrapText="1" shrinkToFit="1"/>
      <protection/>
    </xf>
    <xf numFmtId="0" fontId="56" fillId="0" borderId="88" xfId="0" applyFont="1" applyBorder="1" applyAlignment="1" applyProtection="1">
      <alignment vertical="center" wrapText="1" shrinkToFit="1"/>
      <protection/>
    </xf>
    <xf numFmtId="0" fontId="0" fillId="0" borderId="81" xfId="0" applyBorder="1" applyAlignment="1" applyProtection="1">
      <alignment vertical="center" shrinkToFit="1"/>
      <protection/>
    </xf>
    <xf numFmtId="0" fontId="0" fillId="0" borderId="84" xfId="0" applyBorder="1" applyAlignment="1" applyProtection="1">
      <alignment vertical="center" shrinkToFit="1"/>
      <protection/>
    </xf>
    <xf numFmtId="0" fontId="56" fillId="0" borderId="89" xfId="0" applyFont="1" applyBorder="1" applyAlignment="1" applyProtection="1">
      <alignment vertical="center" wrapText="1" shrinkToFit="1"/>
      <protection/>
    </xf>
    <xf numFmtId="0" fontId="56" fillId="0" borderId="67" xfId="0" applyFont="1" applyBorder="1" applyAlignment="1" applyProtection="1">
      <alignment vertical="center" wrapText="1" shrinkToFit="1"/>
      <protection/>
    </xf>
    <xf numFmtId="0" fontId="56" fillId="0" borderId="72" xfId="0" applyFont="1" applyBorder="1" applyAlignment="1" applyProtection="1">
      <alignment vertical="center" wrapText="1" shrinkToFit="1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14" fillId="11" borderId="40" xfId="0" applyFont="1" applyFill="1" applyBorder="1" applyAlignment="1" applyProtection="1">
      <alignment horizontal="center" vertical="center" shrinkToFit="1"/>
      <protection/>
    </xf>
    <xf numFmtId="0" fontId="14" fillId="11" borderId="90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58" fillId="0" borderId="91" xfId="0" applyFont="1" applyBorder="1" applyAlignment="1">
      <alignment vertical="center"/>
    </xf>
    <xf numFmtId="0" fontId="58" fillId="0" borderId="92" xfId="0" applyFont="1" applyBorder="1" applyAlignment="1">
      <alignment vertical="center"/>
    </xf>
    <xf numFmtId="0" fontId="55" fillId="0" borderId="93" xfId="0" applyFont="1" applyBorder="1" applyAlignment="1">
      <alignment vertical="center" shrinkToFit="1"/>
    </xf>
    <xf numFmtId="0" fontId="55" fillId="0" borderId="94" xfId="0" applyFont="1" applyBorder="1" applyAlignment="1">
      <alignment vertical="center" shrinkToFit="1"/>
    </xf>
    <xf numFmtId="0" fontId="58" fillId="0" borderId="94" xfId="0" applyFont="1" applyBorder="1" applyAlignment="1">
      <alignment vertical="center"/>
    </xf>
    <xf numFmtId="0" fontId="58" fillId="0" borderId="95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 shrinkToFit="1"/>
    </xf>
    <xf numFmtId="0" fontId="23" fillId="0" borderId="96" xfId="0" applyFont="1" applyBorder="1" applyAlignment="1">
      <alignment horizontal="center" vertical="center"/>
    </xf>
    <xf numFmtId="0" fontId="55" fillId="0" borderId="0" xfId="0" applyFont="1" applyBorder="1" applyAlignment="1">
      <alignment vertical="center" shrinkToFit="1"/>
    </xf>
    <xf numFmtId="0" fontId="58" fillId="0" borderId="0" xfId="0" applyFont="1" applyBorder="1" applyAlignment="1">
      <alignment vertical="center"/>
    </xf>
    <xf numFmtId="0" fontId="58" fillId="0" borderId="97" xfId="0" applyFont="1" applyBorder="1" applyAlignment="1">
      <alignment vertical="center"/>
    </xf>
    <xf numFmtId="0" fontId="20" fillId="28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2" fillId="28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3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6" borderId="10" xfId="0" applyFont="1" applyFill="1" applyBorder="1" applyAlignment="1">
      <alignment horizontal="center" vertical="center" shrinkToFit="1"/>
    </xf>
    <xf numFmtId="0" fontId="0" fillId="6" borderId="10" xfId="0" applyFont="1" applyFill="1" applyBorder="1" applyAlignment="1">
      <alignment horizontal="center" vertical="center" shrinkToFit="1"/>
    </xf>
    <xf numFmtId="0" fontId="0" fillId="21" borderId="10" xfId="0" applyFont="1" applyFill="1" applyBorder="1" applyAlignment="1">
      <alignment horizontal="center" vertical="center" shrinkToFit="1"/>
    </xf>
    <xf numFmtId="0" fontId="2" fillId="21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13" borderId="10" xfId="0" applyFont="1" applyFill="1" applyBorder="1" applyAlignment="1">
      <alignment horizontal="center" vertical="center" shrinkToFit="1"/>
    </xf>
    <xf numFmtId="0" fontId="0" fillId="1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52" fillId="0" borderId="10" xfId="101" applyFont="1" applyFill="1" applyBorder="1" applyAlignment="1">
      <alignment horizontal="left" vertical="center" shrinkToFit="1"/>
      <protection/>
    </xf>
    <xf numFmtId="0" fontId="0" fillId="0" borderId="0" xfId="103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52" fillId="0" borderId="10" xfId="101" applyFont="1" applyBorder="1" applyAlignment="1">
      <alignment horizontal="left" vertical="center" shrinkToFit="1"/>
      <protection/>
    </xf>
    <xf numFmtId="0" fontId="2" fillId="0" borderId="10" xfId="0" applyFont="1" applyFill="1" applyBorder="1" applyAlignment="1">
      <alignment horizontal="center" wrapText="1"/>
    </xf>
    <xf numFmtId="0" fontId="52" fillId="0" borderId="10" xfId="103" applyFont="1" applyFill="1" applyBorder="1" applyAlignment="1">
      <alignment horizontal="center" vertical="center" shrinkToFit="1"/>
      <protection/>
    </xf>
    <xf numFmtId="0" fontId="53" fillId="0" borderId="0" xfId="102" applyFont="1" applyFill="1" applyBorder="1" applyAlignment="1">
      <alignment horizontal="center" vertical="center" shrinkToFit="1"/>
      <protection/>
    </xf>
    <xf numFmtId="0" fontId="52" fillId="0" borderId="0" xfId="101" applyFont="1" applyFill="1" applyBorder="1" applyAlignment="1">
      <alignment horizontal="left" vertical="center" shrinkToFit="1"/>
      <protection/>
    </xf>
    <xf numFmtId="0" fontId="52" fillId="0" borderId="0" xfId="101" applyFont="1" applyFill="1" applyBorder="1" applyAlignment="1">
      <alignment horizontal="left" vertical="center" shrinkToFit="1"/>
      <protection/>
    </xf>
    <xf numFmtId="0" fontId="52" fillId="0" borderId="0" xfId="103" applyFont="1" applyFill="1" applyBorder="1" applyAlignment="1">
      <alignment horizontal="center" vertical="center" shrinkToFit="1"/>
      <protection/>
    </xf>
    <xf numFmtId="0" fontId="19" fillId="0" borderId="0" xfId="101" applyFont="1" applyFill="1" applyBorder="1" applyAlignment="1">
      <alignment horizontal="center" vertical="top" shrinkToFit="1"/>
      <protection/>
    </xf>
    <xf numFmtId="0" fontId="52" fillId="0" borderId="0" xfId="101" applyFont="1" applyFill="1" applyBorder="1" applyAlignment="1">
      <alignment horizontal="center" vertical="center" shrinkToFit="1"/>
      <protection/>
    </xf>
    <xf numFmtId="0" fontId="0" fillId="0" borderId="98" xfId="0" applyBorder="1" applyAlignment="1" applyProtection="1">
      <alignment horizontal="center" vertical="center" shrinkToFit="1"/>
      <protection locked="0"/>
    </xf>
    <xf numFmtId="0" fontId="0" fillId="0" borderId="99" xfId="0" applyBorder="1" applyAlignment="1" applyProtection="1">
      <alignment horizontal="center" vertical="center" shrinkToFit="1"/>
      <protection locked="0"/>
    </xf>
    <xf numFmtId="176" fontId="0" fillId="0" borderId="99" xfId="0" applyNumberFormat="1" applyBorder="1" applyAlignment="1" applyProtection="1">
      <alignment horizontal="center" vertical="center" shrinkToFit="1"/>
      <protection locked="0"/>
    </xf>
    <xf numFmtId="0" fontId="0" fillId="0" borderId="100" xfId="0" applyBorder="1" applyAlignment="1" applyProtection="1">
      <alignment horizontal="center" vertical="center" shrinkToFit="1"/>
      <protection locked="0"/>
    </xf>
    <xf numFmtId="0" fontId="0" fillId="0" borderId="75" xfId="0" applyBorder="1" applyAlignment="1" applyProtection="1">
      <alignment vertical="center" shrinkToFit="1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14" fillId="11" borderId="10" xfId="0" applyFont="1" applyFill="1" applyBorder="1" applyAlignment="1" applyProtection="1">
      <alignment horizontal="center" vertical="center" shrinkToFit="1"/>
      <protection/>
    </xf>
    <xf numFmtId="0" fontId="14" fillId="8" borderId="90" xfId="0" applyFont="1" applyFill="1" applyBorder="1" applyAlignment="1" applyProtection="1">
      <alignment horizontal="center" vertical="center" shrinkToFit="1"/>
      <protection/>
    </xf>
    <xf numFmtId="0" fontId="14" fillId="8" borderId="40" xfId="0" applyFont="1" applyFill="1" applyBorder="1" applyAlignment="1" applyProtection="1">
      <alignment horizontal="center" vertical="center" shrinkToFit="1"/>
      <protection/>
    </xf>
    <xf numFmtId="0" fontId="41" fillId="28" borderId="0" xfId="0" applyFont="1" applyFill="1" applyAlignment="1">
      <alignment vertical="center"/>
    </xf>
    <xf numFmtId="0" fontId="36" fillId="28" borderId="0" xfId="0" applyFont="1" applyFill="1" applyAlignment="1">
      <alignment vertical="center"/>
    </xf>
    <xf numFmtId="0" fontId="37" fillId="27" borderId="0" xfId="0" applyFont="1" applyFill="1" applyAlignment="1">
      <alignment vertical="center"/>
    </xf>
    <xf numFmtId="0" fontId="38" fillId="28" borderId="0" xfId="0" applyFont="1" applyFill="1" applyAlignment="1">
      <alignment vertical="center" wrapText="1"/>
    </xf>
    <xf numFmtId="0" fontId="37" fillId="21" borderId="0" xfId="0" applyFont="1" applyFill="1" applyAlignment="1">
      <alignment vertical="center"/>
    </xf>
    <xf numFmtId="0" fontId="0" fillId="28" borderId="0" xfId="0" applyFill="1" applyAlignment="1">
      <alignment vertical="center"/>
    </xf>
    <xf numFmtId="0" fontId="20" fillId="4" borderId="13" xfId="0" applyFont="1" applyFill="1" applyBorder="1" applyAlignment="1">
      <alignment horizontal="distributed" vertical="center"/>
    </xf>
    <xf numFmtId="0" fontId="20" fillId="4" borderId="15" xfId="0" applyFont="1" applyFill="1" applyBorder="1" applyAlignment="1">
      <alignment horizontal="distributed" vertical="center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01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44" xfId="0" applyFont="1" applyBorder="1" applyAlignment="1" applyProtection="1">
      <alignment horizontal="left" vertical="center"/>
      <protection locked="0"/>
    </xf>
    <xf numFmtId="0" fontId="21" fillId="0" borderId="46" xfId="0" applyFont="1" applyBorder="1" applyAlignment="1" applyProtection="1">
      <alignment horizontal="left" vertical="center"/>
      <protection locked="0"/>
    </xf>
    <xf numFmtId="0" fontId="21" fillId="0" borderId="18" xfId="0" applyFont="1" applyBorder="1" applyAlignment="1" applyProtection="1">
      <alignment horizontal="left" vertical="center"/>
      <protection locked="0"/>
    </xf>
    <xf numFmtId="0" fontId="21" fillId="0" borderId="16" xfId="0" applyFont="1" applyBorder="1" applyAlignment="1" applyProtection="1">
      <alignment horizontal="left" vertical="center"/>
      <protection locked="0"/>
    </xf>
    <xf numFmtId="0" fontId="21" fillId="0" borderId="102" xfId="0" applyFont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 applyProtection="1">
      <alignment horizontal="center" vertical="center"/>
      <protection locked="0"/>
    </xf>
    <xf numFmtId="0" fontId="20" fillId="4" borderId="10" xfId="0" applyFont="1" applyFill="1" applyBorder="1" applyAlignment="1">
      <alignment horizontal="distributed" vertical="center"/>
    </xf>
    <xf numFmtId="0" fontId="14" fillId="8" borderId="10" xfId="0" applyFont="1" applyFill="1" applyBorder="1" applyAlignment="1" applyProtection="1">
      <alignment horizontal="center" vertical="center" shrinkToFit="1"/>
      <protection/>
    </xf>
    <xf numFmtId="0" fontId="59" fillId="6" borderId="103" xfId="0" applyFont="1" applyFill="1" applyBorder="1" applyAlignment="1" applyProtection="1">
      <alignment horizontal="center" vertical="center" shrinkToFit="1"/>
      <protection/>
    </xf>
    <xf numFmtId="0" fontId="59" fillId="6" borderId="104" xfId="0" applyFont="1" applyFill="1" applyBorder="1" applyAlignment="1" applyProtection="1">
      <alignment horizontal="center" vertical="center" shrinkToFit="1"/>
      <protection/>
    </xf>
    <xf numFmtId="0" fontId="59" fillId="6" borderId="105" xfId="0" applyFont="1" applyFill="1" applyBorder="1" applyAlignment="1" applyProtection="1">
      <alignment horizontal="center" vertical="center" shrinkToFit="1"/>
      <protection/>
    </xf>
    <xf numFmtId="0" fontId="59" fillId="6" borderId="106" xfId="0" applyFont="1" applyFill="1" applyBorder="1" applyAlignment="1" applyProtection="1">
      <alignment horizontal="center" vertical="center" shrinkToFit="1"/>
      <protection/>
    </xf>
    <xf numFmtId="0" fontId="0" fillId="0" borderId="63" xfId="0" applyFont="1" applyBorder="1" applyAlignment="1" applyProtection="1">
      <alignment vertical="center" wrapText="1"/>
      <protection/>
    </xf>
    <xf numFmtId="0" fontId="0" fillId="0" borderId="63" xfId="0" applyBorder="1" applyAlignment="1" applyProtection="1">
      <alignment vertical="center" wrapText="1"/>
      <protection/>
    </xf>
    <xf numFmtId="0" fontId="57" fillId="0" borderId="56" xfId="0" applyFont="1" applyBorder="1" applyAlignment="1" applyProtection="1">
      <alignment horizontal="center" vertical="center" wrapText="1" shrinkToFit="1"/>
      <protection/>
    </xf>
    <xf numFmtId="0" fontId="57" fillId="0" borderId="56" xfId="0" applyFont="1" applyBorder="1" applyAlignment="1" applyProtection="1">
      <alignment horizontal="center" vertical="center"/>
      <protection/>
    </xf>
    <xf numFmtId="0" fontId="10" fillId="0" borderId="56" xfId="0" applyFont="1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0" borderId="56" xfId="0" applyFont="1" applyBorder="1" applyAlignment="1" applyProtection="1">
      <alignment vertical="center" wrapText="1"/>
      <protection/>
    </xf>
    <xf numFmtId="0" fontId="0" fillId="0" borderId="56" xfId="0" applyBorder="1" applyAlignment="1" applyProtection="1">
      <alignment vertical="center"/>
      <protection/>
    </xf>
    <xf numFmtId="0" fontId="57" fillId="0" borderId="56" xfId="0" applyFont="1" applyBorder="1" applyAlignment="1" applyProtection="1">
      <alignment vertical="center" wrapText="1"/>
      <protection/>
    </xf>
    <xf numFmtId="0" fontId="55" fillId="0" borderId="56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56" xfId="0" applyFont="1" applyBorder="1" applyAlignment="1" applyProtection="1">
      <alignment horizontal="center" vertical="center" wrapText="1" shrinkToFit="1"/>
      <protection/>
    </xf>
    <xf numFmtId="0" fontId="10" fillId="0" borderId="56" xfId="0" applyFont="1" applyBorder="1" applyAlignment="1" applyProtection="1">
      <alignment horizontal="center" vertical="center"/>
      <protection/>
    </xf>
    <xf numFmtId="0" fontId="61" fillId="7" borderId="103" xfId="0" applyFont="1" applyFill="1" applyBorder="1" applyAlignment="1" applyProtection="1">
      <alignment horizontal="center" vertical="center" shrinkToFit="1"/>
      <protection/>
    </xf>
    <xf numFmtId="0" fontId="61" fillId="7" borderId="104" xfId="0" applyFont="1" applyFill="1" applyBorder="1" applyAlignment="1" applyProtection="1">
      <alignment horizontal="center" vertical="center" shrinkToFit="1"/>
      <protection/>
    </xf>
    <xf numFmtId="0" fontId="61" fillId="7" borderId="105" xfId="0" applyFont="1" applyFill="1" applyBorder="1" applyAlignment="1" applyProtection="1">
      <alignment horizontal="center" vertical="center" shrinkToFit="1"/>
      <protection/>
    </xf>
    <xf numFmtId="0" fontId="61" fillId="7" borderId="106" xfId="0" applyFont="1" applyFill="1" applyBorder="1" applyAlignment="1" applyProtection="1">
      <alignment horizontal="center" vertical="center" shrinkToFit="1"/>
      <protection/>
    </xf>
    <xf numFmtId="0" fontId="14" fillId="11" borderId="28" xfId="0" applyFont="1" applyFill="1" applyBorder="1" applyAlignment="1" applyProtection="1">
      <alignment horizontal="center" vertical="center" shrinkToFit="1"/>
      <protection/>
    </xf>
    <xf numFmtId="0" fontId="14" fillId="8" borderId="28" xfId="0" applyFont="1" applyFill="1" applyBorder="1" applyAlignment="1" applyProtection="1">
      <alignment horizontal="center" vertical="center" shrinkToFit="1"/>
      <protection/>
    </xf>
    <xf numFmtId="0" fontId="22" fillId="0" borderId="107" xfId="0" applyFont="1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23" fillId="0" borderId="109" xfId="0" applyFont="1" applyBorder="1" applyAlignment="1">
      <alignment horizontal="center" vertical="center" wrapText="1"/>
    </xf>
    <xf numFmtId="0" fontId="23" fillId="0" borderId="110" xfId="0" applyFont="1" applyBorder="1" applyAlignment="1">
      <alignment horizontal="center" vertical="center"/>
    </xf>
    <xf numFmtId="0" fontId="23" fillId="0" borderId="111" xfId="0" applyFont="1" applyBorder="1" applyAlignment="1">
      <alignment horizontal="center" vertical="center"/>
    </xf>
    <xf numFmtId="0" fontId="45" fillId="26" borderId="0" xfId="0" applyFont="1" applyFill="1" applyAlignment="1">
      <alignment horizontal="left" vertical="center"/>
    </xf>
    <xf numFmtId="0" fontId="62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3" fillId="0" borderId="0" xfId="0" applyFont="1" applyBorder="1" applyAlignment="1">
      <alignment vertical="top" shrinkToFit="1"/>
    </xf>
    <xf numFmtId="0" fontId="0" fillId="0" borderId="0" xfId="0" applyFont="1" applyAlignment="1">
      <alignment vertical="center" shrinkToFit="1"/>
    </xf>
    <xf numFmtId="0" fontId="29" fillId="0" borderId="39" xfId="0" applyFont="1" applyBorder="1" applyAlignment="1">
      <alignment vertical="center" shrinkToFit="1"/>
    </xf>
    <xf numFmtId="0" fontId="0" fillId="0" borderId="91" xfId="0" applyBorder="1" applyAlignment="1">
      <alignment vertical="center"/>
    </xf>
    <xf numFmtId="0" fontId="26" fillId="0" borderId="112" xfId="0" applyFont="1" applyBorder="1" applyAlignment="1">
      <alignment horizontal="center" vertical="center"/>
    </xf>
    <xf numFmtId="0" fontId="26" fillId="0" borderId="113" xfId="0" applyFont="1" applyBorder="1" applyAlignment="1">
      <alignment horizontal="center" vertical="center"/>
    </xf>
    <xf numFmtId="0" fontId="63" fillId="0" borderId="114" xfId="0" applyFont="1" applyBorder="1" applyAlignment="1">
      <alignment vertical="center"/>
    </xf>
    <xf numFmtId="0" fontId="26" fillId="0" borderId="115" xfId="0" applyFont="1" applyBorder="1" applyAlignment="1">
      <alignment horizontal="center" vertical="center"/>
    </xf>
    <xf numFmtId="0" fontId="26" fillId="0" borderId="116" xfId="0" applyFont="1" applyBorder="1" applyAlignment="1">
      <alignment horizontal="center" vertical="center"/>
    </xf>
    <xf numFmtId="0" fontId="63" fillId="0" borderId="117" xfId="0" applyFont="1" applyBorder="1" applyAlignment="1">
      <alignment vertical="center"/>
    </xf>
    <xf numFmtId="0" fontId="31" fillId="28" borderId="118" xfId="0" applyFont="1" applyFill="1" applyBorder="1" applyAlignment="1">
      <alignment vertical="center" shrinkToFit="1"/>
    </xf>
    <xf numFmtId="0" fontId="31" fillId="28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119" xfId="0" applyBorder="1" applyAlignment="1">
      <alignment vertical="center"/>
    </xf>
    <xf numFmtId="0" fontId="31" fillId="28" borderId="120" xfId="0" applyFont="1" applyFill="1" applyBorder="1" applyAlignment="1">
      <alignment vertical="center" shrinkToFit="1"/>
    </xf>
    <xf numFmtId="0" fontId="31" fillId="28" borderId="51" xfId="0" applyFont="1" applyFill="1" applyBorder="1" applyAlignment="1">
      <alignment vertical="center" shrinkToFit="1"/>
    </xf>
    <xf numFmtId="0" fontId="0" fillId="0" borderId="51" xfId="0" applyBorder="1" applyAlignment="1">
      <alignment vertical="center"/>
    </xf>
    <xf numFmtId="0" fontId="0" fillId="0" borderId="45" xfId="0" applyBorder="1" applyAlignment="1">
      <alignment vertical="center"/>
    </xf>
    <xf numFmtId="0" fontId="27" fillId="0" borderId="96" xfId="0" applyFont="1" applyBorder="1" applyAlignment="1">
      <alignment horizontal="center" vertical="center" shrinkToFit="1"/>
    </xf>
    <xf numFmtId="0" fontId="27" fillId="0" borderId="119" xfId="0" applyFont="1" applyBorder="1" applyAlignment="1">
      <alignment horizontal="center" vertical="center" shrinkToFit="1"/>
    </xf>
    <xf numFmtId="0" fontId="27" fillId="0" borderId="93" xfId="0" applyFont="1" applyBorder="1" applyAlignment="1">
      <alignment horizontal="center" vertical="center" shrinkToFit="1"/>
    </xf>
    <xf numFmtId="0" fontId="27" fillId="0" borderId="121" xfId="0" applyFont="1" applyBorder="1" applyAlignment="1">
      <alignment horizontal="center" vertical="center" shrinkToFit="1"/>
    </xf>
    <xf numFmtId="0" fontId="31" fillId="0" borderId="122" xfId="0" applyFont="1" applyBorder="1" applyAlignment="1">
      <alignment horizontal="center" vertical="center" shrinkToFit="1"/>
    </xf>
    <xf numFmtId="0" fontId="31" fillId="0" borderId="123" xfId="0" applyFont="1" applyBorder="1" applyAlignment="1">
      <alignment horizontal="center" vertical="center" shrinkToFit="1"/>
    </xf>
    <xf numFmtId="0" fontId="31" fillId="0" borderId="124" xfId="0" applyFont="1" applyBorder="1" applyAlignment="1">
      <alignment horizontal="center" vertical="center" shrinkToFit="1"/>
    </xf>
    <xf numFmtId="0" fontId="31" fillId="0" borderId="125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26" xfId="0" applyFont="1" applyBorder="1" applyAlignment="1">
      <alignment horizontal="center" vertical="center"/>
    </xf>
    <xf numFmtId="0" fontId="31" fillId="0" borderId="127" xfId="0" applyFont="1" applyBorder="1" applyAlignment="1">
      <alignment horizontal="center" vertical="center"/>
    </xf>
    <xf numFmtId="0" fontId="31" fillId="0" borderId="128" xfId="0" applyFont="1" applyBorder="1" applyAlignment="1">
      <alignment horizontal="center" vertical="center"/>
    </xf>
    <xf numFmtId="0" fontId="31" fillId="0" borderId="129" xfId="0" applyFont="1" applyBorder="1" applyAlignment="1">
      <alignment horizontal="center" vertical="center"/>
    </xf>
    <xf numFmtId="0" fontId="31" fillId="0" borderId="122" xfId="0" applyFont="1" applyBorder="1" applyAlignment="1">
      <alignment horizontal="center" vertical="center"/>
    </xf>
    <xf numFmtId="0" fontId="31" fillId="0" borderId="123" xfId="0" applyFont="1" applyBorder="1" applyAlignment="1">
      <alignment horizontal="center" vertical="center"/>
    </xf>
    <xf numFmtId="0" fontId="31" fillId="0" borderId="124" xfId="0" applyFont="1" applyBorder="1" applyAlignment="1">
      <alignment horizontal="center" vertical="center"/>
    </xf>
    <xf numFmtId="0" fontId="22" fillId="0" borderId="125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7" fillId="0" borderId="112" xfId="0" applyFont="1" applyBorder="1" applyAlignment="1">
      <alignment horizontal="center" vertical="center" shrinkToFit="1"/>
    </xf>
    <xf numFmtId="0" fontId="27" fillId="0" borderId="130" xfId="0" applyFont="1" applyBorder="1" applyAlignment="1">
      <alignment horizontal="center" vertical="center" shrinkToFit="1"/>
    </xf>
    <xf numFmtId="0" fontId="31" fillId="0" borderId="131" xfId="0" applyFont="1" applyBorder="1" applyAlignment="1">
      <alignment horizontal="center" vertical="center"/>
    </xf>
    <xf numFmtId="0" fontId="31" fillId="0" borderId="130" xfId="0" applyFont="1" applyBorder="1" applyAlignment="1">
      <alignment horizontal="center" vertical="center"/>
    </xf>
    <xf numFmtId="0" fontId="31" fillId="0" borderId="132" xfId="0" applyFont="1" applyBorder="1" applyAlignment="1">
      <alignment horizontal="center" vertical="center"/>
    </xf>
    <xf numFmtId="0" fontId="31" fillId="0" borderId="121" xfId="0" applyFont="1" applyBorder="1" applyAlignment="1">
      <alignment horizontal="center" vertical="center"/>
    </xf>
    <xf numFmtId="0" fontId="31" fillId="0" borderId="131" xfId="0" applyFont="1" applyBorder="1" applyAlignment="1">
      <alignment horizontal="center" vertical="center" wrapText="1"/>
    </xf>
    <xf numFmtId="0" fontId="31" fillId="0" borderId="113" xfId="0" applyFont="1" applyBorder="1" applyAlignment="1">
      <alignment horizontal="center" vertical="center" wrapText="1"/>
    </xf>
    <xf numFmtId="0" fontId="31" fillId="0" borderId="130" xfId="0" applyFont="1" applyBorder="1" applyAlignment="1">
      <alignment horizontal="center" vertical="center" wrapText="1"/>
    </xf>
    <xf numFmtId="0" fontId="31" fillId="0" borderId="132" xfId="0" applyFont="1" applyBorder="1" applyAlignment="1">
      <alignment horizontal="center" vertical="center" wrapText="1"/>
    </xf>
    <xf numFmtId="0" fontId="31" fillId="0" borderId="94" xfId="0" applyFont="1" applyBorder="1" applyAlignment="1">
      <alignment horizontal="center" vertical="center" wrapText="1"/>
    </xf>
    <xf numFmtId="0" fontId="31" fillId="0" borderId="121" xfId="0" applyFont="1" applyBorder="1" applyAlignment="1">
      <alignment horizontal="center" vertical="center" wrapText="1"/>
    </xf>
    <xf numFmtId="0" fontId="31" fillId="0" borderId="133" xfId="0" applyFont="1" applyBorder="1" applyAlignment="1">
      <alignment horizontal="center" vertical="center"/>
    </xf>
    <xf numFmtId="0" fontId="31" fillId="0" borderId="134" xfId="0" applyFont="1" applyBorder="1" applyAlignment="1">
      <alignment horizontal="center" vertical="center"/>
    </xf>
    <xf numFmtId="0" fontId="31" fillId="0" borderId="133" xfId="0" applyFont="1" applyBorder="1" applyAlignment="1">
      <alignment horizontal="center" vertical="center" wrapText="1"/>
    </xf>
    <xf numFmtId="0" fontId="31" fillId="0" borderId="116" xfId="0" applyFont="1" applyBorder="1" applyAlignment="1">
      <alignment horizontal="center" vertical="center" wrapText="1"/>
    </xf>
    <xf numFmtId="0" fontId="31" fillId="0" borderId="134" xfId="0" applyFont="1" applyBorder="1" applyAlignment="1">
      <alignment horizontal="center" vertical="center" wrapText="1"/>
    </xf>
    <xf numFmtId="0" fontId="22" fillId="0" borderId="122" xfId="0" applyFont="1" applyBorder="1" applyAlignment="1">
      <alignment horizontal="center" vertical="center"/>
    </xf>
    <xf numFmtId="0" fontId="22" fillId="0" borderId="124" xfId="0" applyFont="1" applyBorder="1" applyAlignment="1">
      <alignment horizontal="center" vertical="center"/>
    </xf>
    <xf numFmtId="0" fontId="22" fillId="0" borderId="127" xfId="0" applyFont="1" applyBorder="1" applyAlignment="1">
      <alignment horizontal="center" vertical="center"/>
    </xf>
    <xf numFmtId="0" fontId="22" fillId="0" borderId="129" xfId="0" applyFont="1" applyBorder="1" applyAlignment="1">
      <alignment horizontal="center" vertical="center"/>
    </xf>
    <xf numFmtId="0" fontId="27" fillId="0" borderId="115" xfId="0" applyFont="1" applyBorder="1" applyAlignment="1">
      <alignment horizontal="center" vertical="center" shrinkToFit="1"/>
    </xf>
    <xf numFmtId="0" fontId="27" fillId="0" borderId="134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textRotation="255"/>
    </xf>
    <xf numFmtId="0" fontId="23" fillId="0" borderId="135" xfId="0" applyFont="1" applyBorder="1" applyAlignment="1">
      <alignment horizontal="center" vertical="center" textRotation="255"/>
    </xf>
    <xf numFmtId="0" fontId="23" fillId="0" borderId="96" xfId="0" applyFont="1" applyBorder="1" applyAlignment="1">
      <alignment horizontal="center" vertical="center" textRotation="255"/>
    </xf>
    <xf numFmtId="0" fontId="23" fillId="0" borderId="119" xfId="0" applyFont="1" applyBorder="1" applyAlignment="1">
      <alignment horizontal="center" vertical="center" textRotation="255"/>
    </xf>
    <xf numFmtId="0" fontId="23" fillId="0" borderId="93" xfId="0" applyFont="1" applyBorder="1" applyAlignment="1">
      <alignment horizontal="center" vertical="center" textRotation="255"/>
    </xf>
    <xf numFmtId="0" fontId="23" fillId="0" borderId="121" xfId="0" applyFont="1" applyBorder="1" applyAlignment="1">
      <alignment horizontal="center" vertical="center" textRotation="255"/>
    </xf>
    <xf numFmtId="0" fontId="23" fillId="0" borderId="136" xfId="0" applyFont="1" applyBorder="1" applyAlignment="1">
      <alignment horizontal="center" vertical="center" textRotation="255"/>
    </xf>
    <xf numFmtId="0" fontId="23" fillId="0" borderId="118" xfId="0" applyFont="1" applyBorder="1" applyAlignment="1">
      <alignment horizontal="center" vertical="center" textRotation="255"/>
    </xf>
    <xf numFmtId="0" fontId="23" fillId="0" borderId="132" xfId="0" applyFont="1" applyBorder="1" applyAlignment="1">
      <alignment horizontal="center" vertical="center" textRotation="255"/>
    </xf>
    <xf numFmtId="0" fontId="23" fillId="0" borderId="1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textRotation="255"/>
    </xf>
    <xf numFmtId="0" fontId="23" fillId="0" borderId="10" xfId="0" applyFont="1" applyBorder="1" applyAlignment="1">
      <alignment horizontal="center" vertical="center" textRotation="255"/>
    </xf>
    <xf numFmtId="0" fontId="23" fillId="0" borderId="18" xfId="0" applyFont="1" applyBorder="1" applyAlignment="1">
      <alignment horizontal="center" vertical="center" textRotation="255"/>
    </xf>
    <xf numFmtId="0" fontId="27" fillId="0" borderId="29" xfId="0" applyFont="1" applyBorder="1" applyAlignment="1">
      <alignment horizontal="center" vertical="center" shrinkToFit="1"/>
    </xf>
    <xf numFmtId="0" fontId="27" fillId="0" borderId="50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distributed" vertical="center"/>
    </xf>
    <xf numFmtId="0" fontId="23" fillId="0" borderId="37" xfId="0" applyFont="1" applyBorder="1" applyAlignment="1">
      <alignment horizontal="distributed" vertical="center"/>
    </xf>
    <xf numFmtId="0" fontId="23" fillId="0" borderId="34" xfId="0" applyFont="1" applyBorder="1" applyAlignment="1">
      <alignment horizontal="distributed" vertical="center"/>
    </xf>
    <xf numFmtId="0" fontId="23" fillId="0" borderId="93" xfId="0" applyFont="1" applyBorder="1" applyAlignment="1">
      <alignment horizontal="distributed" vertical="center"/>
    </xf>
    <xf numFmtId="0" fontId="23" fillId="0" borderId="94" xfId="0" applyFont="1" applyBorder="1" applyAlignment="1">
      <alignment horizontal="distributed" vertical="center"/>
    </xf>
    <xf numFmtId="0" fontId="23" fillId="0" borderId="95" xfId="0" applyFont="1" applyBorder="1" applyAlignment="1">
      <alignment horizontal="distributed" vertical="center"/>
    </xf>
    <xf numFmtId="0" fontId="28" fillId="28" borderId="37" xfId="0" applyFont="1" applyFill="1" applyBorder="1" applyAlignment="1">
      <alignment horizontal="center" vertical="center"/>
    </xf>
    <xf numFmtId="0" fontId="28" fillId="28" borderId="94" xfId="0" applyFont="1" applyFill="1" applyBorder="1" applyAlignment="1">
      <alignment horizontal="center" vertical="center"/>
    </xf>
    <xf numFmtId="0" fontId="23" fillId="28" borderId="37" xfId="0" applyFont="1" applyFill="1" applyBorder="1" applyAlignment="1">
      <alignment horizontal="right" vertical="center"/>
    </xf>
    <xf numFmtId="0" fontId="23" fillId="28" borderId="94" xfId="0" applyFont="1" applyFill="1" applyBorder="1" applyAlignment="1">
      <alignment horizontal="right" vertical="center"/>
    </xf>
    <xf numFmtId="0" fontId="23" fillId="28" borderId="37" xfId="0" applyFont="1" applyFill="1" applyBorder="1" applyAlignment="1">
      <alignment horizontal="left" vertical="center"/>
    </xf>
    <xf numFmtId="0" fontId="23" fillId="28" borderId="50" xfId="0" applyFont="1" applyFill="1" applyBorder="1" applyAlignment="1">
      <alignment horizontal="left" vertical="center"/>
    </xf>
    <xf numFmtId="0" fontId="23" fillId="28" borderId="94" xfId="0" applyFont="1" applyFill="1" applyBorder="1" applyAlignment="1">
      <alignment horizontal="left" vertical="center"/>
    </xf>
    <xf numFmtId="0" fontId="23" fillId="28" borderId="121" xfId="0" applyFont="1" applyFill="1" applyBorder="1" applyAlignment="1">
      <alignment horizontal="left" vertical="center"/>
    </xf>
    <xf numFmtId="0" fontId="23" fillId="28" borderId="137" xfId="0" applyFont="1" applyFill="1" applyBorder="1" applyAlignment="1">
      <alignment horizontal="right" vertical="center"/>
    </xf>
    <xf numFmtId="0" fontId="23" fillId="28" borderId="132" xfId="0" applyFont="1" applyFill="1" applyBorder="1" applyAlignment="1">
      <alignment horizontal="right" vertical="center"/>
    </xf>
    <xf numFmtId="0" fontId="23" fillId="28" borderId="0" xfId="0" applyFont="1" applyFill="1" applyBorder="1" applyAlignment="1">
      <alignment vertical="center"/>
    </xf>
    <xf numFmtId="0" fontId="23" fillId="28" borderId="94" xfId="0" applyFont="1" applyFill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28" borderId="137" xfId="0" applyFont="1" applyFill="1" applyBorder="1" applyAlignment="1">
      <alignment horizontal="distributed" vertical="center"/>
    </xf>
    <xf numFmtId="0" fontId="44" fillId="28" borderId="50" xfId="0" applyFont="1" applyFill="1" applyBorder="1" applyAlignment="1">
      <alignment horizontal="distributed" vertical="center"/>
    </xf>
    <xf numFmtId="0" fontId="28" fillId="28" borderId="0" xfId="0" applyFont="1" applyFill="1" applyBorder="1" applyAlignment="1">
      <alignment horizontal="center" vertical="center"/>
    </xf>
    <xf numFmtId="0" fontId="28" fillId="28" borderId="51" xfId="0" applyFont="1" applyFill="1" applyBorder="1" applyAlignment="1">
      <alignment horizontal="center" vertical="center"/>
    </xf>
    <xf numFmtId="0" fontId="29" fillId="28" borderId="0" xfId="0" applyFont="1" applyFill="1" applyBorder="1" applyAlignment="1">
      <alignment horizontal="distributed" vertical="center"/>
    </xf>
    <xf numFmtId="0" fontId="29" fillId="28" borderId="119" xfId="0" applyFont="1" applyFill="1" applyBorder="1" applyAlignment="1">
      <alignment horizontal="distributed" vertical="center"/>
    </xf>
    <xf numFmtId="0" fontId="29" fillId="28" borderId="51" xfId="0" applyFont="1" applyFill="1" applyBorder="1" applyAlignment="1">
      <alignment horizontal="distributed" vertical="center"/>
    </xf>
    <xf numFmtId="0" fontId="29" fillId="28" borderId="45" xfId="0" applyFont="1" applyFill="1" applyBorder="1" applyAlignment="1">
      <alignment horizontal="distributed" vertical="center"/>
    </xf>
    <xf numFmtId="0" fontId="44" fillId="28" borderId="118" xfId="0" applyFont="1" applyFill="1" applyBorder="1" applyAlignment="1">
      <alignment horizontal="distributed" vertical="center"/>
    </xf>
    <xf numFmtId="0" fontId="44" fillId="28" borderId="119" xfId="0" applyFont="1" applyFill="1" applyBorder="1" applyAlignment="1">
      <alignment horizontal="distributed" vertical="center"/>
    </xf>
    <xf numFmtId="0" fontId="23" fillId="0" borderId="1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3" fillId="28" borderId="118" xfId="0" applyFont="1" applyFill="1" applyBorder="1" applyAlignment="1">
      <alignment vertical="center" textRotation="255"/>
    </xf>
    <xf numFmtId="0" fontId="23" fillId="28" borderId="119" xfId="0" applyFont="1" applyFill="1" applyBorder="1" applyAlignment="1">
      <alignment vertical="center" textRotation="255"/>
    </xf>
    <xf numFmtId="0" fontId="28" fillId="28" borderId="118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12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23" fillId="28" borderId="37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23" fillId="28" borderId="94" xfId="0" applyFont="1" applyFill="1" applyBorder="1" applyAlignment="1">
      <alignment vertical="center"/>
    </xf>
    <xf numFmtId="0" fontId="0" fillId="0" borderId="95" xfId="0" applyBorder="1" applyAlignment="1">
      <alignment vertical="center"/>
    </xf>
    <xf numFmtId="0" fontId="28" fillId="28" borderId="37" xfId="0" applyFont="1" applyFill="1" applyBorder="1" applyAlignment="1">
      <alignment horizontal="center" vertical="center" shrinkToFit="1"/>
    </xf>
    <xf numFmtId="0" fontId="28" fillId="28" borderId="94" xfId="0" applyFont="1" applyFill="1" applyBorder="1" applyAlignment="1">
      <alignment horizontal="center" vertical="center" shrinkToFit="1"/>
    </xf>
    <xf numFmtId="0" fontId="24" fillId="28" borderId="39" xfId="0" applyFont="1" applyFill="1" applyBorder="1" applyAlignment="1">
      <alignment horizontal="center" vertical="center"/>
    </xf>
    <xf numFmtId="0" fontId="24" fillId="28" borderId="91" xfId="0" applyFont="1" applyFill="1" applyBorder="1" applyAlignment="1">
      <alignment horizontal="center" vertical="center"/>
    </xf>
    <xf numFmtId="0" fontId="24" fillId="28" borderId="96" xfId="0" applyFont="1" applyFill="1" applyBorder="1" applyAlignment="1">
      <alignment horizontal="center" vertical="center"/>
    </xf>
    <xf numFmtId="0" fontId="24" fillId="28" borderId="0" xfId="0" applyFont="1" applyFill="1" applyBorder="1" applyAlignment="1">
      <alignment horizontal="center" vertical="center"/>
    </xf>
    <xf numFmtId="0" fontId="25" fillId="28" borderId="91" xfId="0" applyFont="1" applyFill="1" applyBorder="1" applyAlignment="1">
      <alignment horizontal="right" vertical="center"/>
    </xf>
    <xf numFmtId="0" fontId="0" fillId="0" borderId="92" xfId="0" applyBorder="1" applyAlignment="1">
      <alignment vertical="center"/>
    </xf>
    <xf numFmtId="0" fontId="25" fillId="28" borderId="0" xfId="0" applyFont="1" applyFill="1" applyBorder="1" applyAlignment="1">
      <alignment horizontal="right" vertical="center"/>
    </xf>
    <xf numFmtId="0" fontId="0" fillId="0" borderId="97" xfId="0" applyBorder="1" applyAlignment="1">
      <alignment vertical="center"/>
    </xf>
    <xf numFmtId="0" fontId="43" fillId="28" borderId="138" xfId="0" applyFont="1" applyFill="1" applyBorder="1" applyAlignment="1">
      <alignment horizontal="center" vertical="center"/>
    </xf>
    <xf numFmtId="0" fontId="43" fillId="28" borderId="128" xfId="0" applyFont="1" applyFill="1" applyBorder="1" applyAlignment="1">
      <alignment horizontal="center" vertical="center"/>
    </xf>
    <xf numFmtId="0" fontId="0" fillId="0" borderId="139" xfId="0" applyFont="1" applyBorder="1" applyAlignment="1">
      <alignment vertical="center"/>
    </xf>
    <xf numFmtId="0" fontId="46" fillId="26" borderId="0" xfId="0" applyFont="1" applyFill="1" applyAlignment="1">
      <alignment horizontal="left" vertical="center"/>
    </xf>
    <xf numFmtId="0" fontId="46" fillId="26" borderId="0" xfId="0" applyFont="1" applyFill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23" fillId="0" borderId="11" xfId="0" applyFont="1" applyBorder="1" applyAlignment="1">
      <alignment horizontal="distributed" vertical="center"/>
    </xf>
    <xf numFmtId="0" fontId="23" fillId="0" borderId="26" xfId="0" applyFont="1" applyBorder="1" applyAlignment="1">
      <alignment horizontal="distributed" vertical="center"/>
    </xf>
    <xf numFmtId="0" fontId="23" fillId="0" borderId="17" xfId="0" applyFont="1" applyBorder="1" applyAlignment="1">
      <alignment horizontal="distributed" vertical="center"/>
    </xf>
    <xf numFmtId="0" fontId="23" fillId="0" borderId="12" xfId="0" applyFont="1" applyBorder="1" applyAlignment="1">
      <alignment horizontal="distributed" vertical="center"/>
    </xf>
    <xf numFmtId="0" fontId="23" fillId="0" borderId="140" xfId="0" applyFont="1" applyBorder="1" applyAlignment="1">
      <alignment horizontal="distributed" vertical="center"/>
    </xf>
    <xf numFmtId="0" fontId="23" fillId="0" borderId="119" xfId="0" applyFont="1" applyBorder="1" applyAlignment="1">
      <alignment horizontal="distributed" vertical="center"/>
    </xf>
    <xf numFmtId="0" fontId="23" fillId="0" borderId="141" xfId="0" applyFont="1" applyBorder="1" applyAlignment="1">
      <alignment horizontal="distributed" vertical="center"/>
    </xf>
    <xf numFmtId="0" fontId="23" fillId="0" borderId="142" xfId="0" applyFont="1" applyBorder="1" applyAlignment="1">
      <alignment horizontal="distributed" vertical="center"/>
    </xf>
    <xf numFmtId="0" fontId="23" fillId="0" borderId="143" xfId="0" applyFont="1" applyBorder="1" applyAlignment="1">
      <alignment horizontal="distributed" vertical="center"/>
    </xf>
    <xf numFmtId="0" fontId="23" fillId="0" borderId="129" xfId="0" applyFont="1" applyBorder="1" applyAlignment="1">
      <alignment horizontal="distributed" vertical="center"/>
    </xf>
    <xf numFmtId="0" fontId="23" fillId="0" borderId="144" xfId="0" applyFont="1" applyBorder="1" applyAlignment="1">
      <alignment horizontal="distributed" vertical="center"/>
    </xf>
    <xf numFmtId="0" fontId="23" fillId="0" borderId="126" xfId="0" applyFont="1" applyBorder="1" applyAlignment="1">
      <alignment horizontal="distributed" vertical="center"/>
    </xf>
    <xf numFmtId="0" fontId="23" fillId="0" borderId="112" xfId="0" applyFont="1" applyBorder="1" applyAlignment="1">
      <alignment horizontal="distributed" vertical="center"/>
    </xf>
    <xf numFmtId="0" fontId="23" fillId="0" borderId="113" xfId="0" applyFont="1" applyBorder="1" applyAlignment="1">
      <alignment horizontal="distributed" vertical="center"/>
    </xf>
    <xf numFmtId="0" fontId="23" fillId="0" borderId="114" xfId="0" applyFont="1" applyBorder="1" applyAlignment="1">
      <alignment horizontal="distributed" vertical="center"/>
    </xf>
    <xf numFmtId="0" fontId="23" fillId="0" borderId="115" xfId="0" applyFont="1" applyBorder="1" applyAlignment="1">
      <alignment horizontal="distributed" vertical="center"/>
    </xf>
    <xf numFmtId="0" fontId="23" fillId="0" borderId="116" xfId="0" applyFont="1" applyBorder="1" applyAlignment="1">
      <alignment horizontal="distributed" vertical="center"/>
    </xf>
    <xf numFmtId="0" fontId="23" fillId="0" borderId="117" xfId="0" applyFont="1" applyBorder="1" applyAlignment="1">
      <alignment horizontal="distributed" vertical="center"/>
    </xf>
    <xf numFmtId="0" fontId="28" fillId="28" borderId="0" xfId="0" applyFont="1" applyFill="1" applyBorder="1" applyAlignment="1">
      <alignment horizontal="center" vertical="center" shrinkToFit="1"/>
    </xf>
    <xf numFmtId="0" fontId="28" fillId="28" borderId="51" xfId="0" applyFont="1" applyFill="1" applyBorder="1" applyAlignment="1">
      <alignment horizontal="center" vertical="center" shrinkToFit="1"/>
    </xf>
    <xf numFmtId="0" fontId="29" fillId="28" borderId="51" xfId="0" applyFont="1" applyFill="1" applyBorder="1" applyAlignment="1">
      <alignment vertical="center"/>
    </xf>
    <xf numFmtId="0" fontId="23" fillId="0" borderId="96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97" xfId="0" applyFont="1" applyBorder="1" applyAlignment="1">
      <alignment horizontal="distributed" vertical="center"/>
    </xf>
    <xf numFmtId="0" fontId="23" fillId="0" borderId="43" xfId="0" applyFont="1" applyBorder="1" applyAlignment="1">
      <alignment horizontal="distributed" vertical="center"/>
    </xf>
    <xf numFmtId="0" fontId="23" fillId="0" borderId="51" xfId="0" applyFont="1" applyBorder="1" applyAlignment="1">
      <alignment horizontal="distributed" vertical="center"/>
    </xf>
    <xf numFmtId="0" fontId="23" fillId="0" borderId="48" xfId="0" applyFont="1" applyBorder="1" applyAlignment="1">
      <alignment horizontal="distributed" vertical="center"/>
    </xf>
    <xf numFmtId="0" fontId="23" fillId="28" borderId="37" xfId="0" applyFont="1" applyFill="1" applyBorder="1" applyAlignment="1">
      <alignment vertical="center"/>
    </xf>
    <xf numFmtId="0" fontId="27" fillId="0" borderId="39" xfId="0" applyFont="1" applyBorder="1" applyAlignment="1">
      <alignment horizontal="center" vertical="center" shrinkToFit="1"/>
    </xf>
    <xf numFmtId="0" fontId="27" fillId="0" borderId="135" xfId="0" applyFont="1" applyBorder="1" applyAlignment="1">
      <alignment horizontal="center" vertical="center" shrinkToFit="1"/>
    </xf>
    <xf numFmtId="0" fontId="31" fillId="0" borderId="125" xfId="0" applyFont="1" applyBorder="1" applyAlignment="1">
      <alignment horizontal="center" vertical="center" shrinkToFit="1"/>
    </xf>
    <xf numFmtId="0" fontId="31" fillId="0" borderId="49" xfId="0" applyFont="1" applyBorder="1" applyAlignment="1">
      <alignment horizontal="center" vertical="center" shrinkToFit="1"/>
    </xf>
    <xf numFmtId="0" fontId="31" fillId="0" borderId="38" xfId="0" applyFont="1" applyBorder="1" applyAlignment="1">
      <alignment horizontal="center" vertical="center" shrinkToFit="1"/>
    </xf>
    <xf numFmtId="0" fontId="22" fillId="0" borderId="125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 shrinkToFit="1"/>
    </xf>
    <xf numFmtId="0" fontId="31" fillId="0" borderId="127" xfId="0" applyFont="1" applyBorder="1" applyAlignment="1">
      <alignment horizontal="center" vertical="center" shrinkToFit="1"/>
    </xf>
    <xf numFmtId="0" fontId="31" fillId="0" borderId="128" xfId="0" applyFont="1" applyBorder="1" applyAlignment="1">
      <alignment horizontal="center" vertical="center" shrinkToFit="1"/>
    </xf>
    <xf numFmtId="0" fontId="31" fillId="0" borderId="131" xfId="0" applyFont="1" applyBorder="1" applyAlignment="1">
      <alignment horizontal="center" vertical="center" shrinkToFit="1"/>
    </xf>
    <xf numFmtId="0" fontId="31" fillId="0" borderId="130" xfId="0" applyFont="1" applyBorder="1" applyAlignment="1">
      <alignment horizontal="center" vertical="center" shrinkToFit="1"/>
    </xf>
    <xf numFmtId="0" fontId="31" fillId="0" borderId="132" xfId="0" applyFont="1" applyBorder="1" applyAlignment="1">
      <alignment horizontal="center" vertical="center" shrinkToFit="1"/>
    </xf>
    <xf numFmtId="0" fontId="31" fillId="0" borderId="121" xfId="0" applyFont="1" applyBorder="1" applyAlignment="1">
      <alignment horizontal="center" vertical="center" shrinkToFit="1"/>
    </xf>
    <xf numFmtId="0" fontId="31" fillId="0" borderId="113" xfId="0" applyFont="1" applyBorder="1" applyAlignment="1">
      <alignment horizontal="center" vertical="center" shrinkToFit="1"/>
    </xf>
    <xf numFmtId="0" fontId="31" fillId="0" borderId="94" xfId="0" applyFont="1" applyBorder="1" applyAlignment="1">
      <alignment horizontal="center" vertical="center" shrinkToFit="1"/>
    </xf>
    <xf numFmtId="0" fontId="22" fillId="0" borderId="122" xfId="0" applyFont="1" applyBorder="1" applyAlignment="1">
      <alignment horizontal="center" vertical="center" shrinkToFit="1"/>
    </xf>
    <xf numFmtId="0" fontId="22" fillId="0" borderId="124" xfId="0" applyFont="1" applyBorder="1" applyAlignment="1">
      <alignment horizontal="center" vertical="center" shrinkToFit="1"/>
    </xf>
    <xf numFmtId="0" fontId="31" fillId="0" borderId="133" xfId="0" applyFont="1" applyBorder="1" applyAlignment="1">
      <alignment horizontal="center" vertical="center" shrinkToFit="1"/>
    </xf>
    <xf numFmtId="0" fontId="31" fillId="0" borderId="134" xfId="0" applyFont="1" applyBorder="1" applyAlignment="1">
      <alignment horizontal="center" vertical="center" shrinkToFit="1"/>
    </xf>
    <xf numFmtId="0" fontId="31" fillId="0" borderId="116" xfId="0" applyFont="1" applyBorder="1" applyAlignment="1">
      <alignment horizontal="center" vertical="center" shrinkToFit="1"/>
    </xf>
    <xf numFmtId="0" fontId="22" fillId="0" borderId="127" xfId="0" applyFont="1" applyBorder="1" applyAlignment="1">
      <alignment horizontal="center" vertical="center" shrinkToFit="1"/>
    </xf>
    <xf numFmtId="0" fontId="22" fillId="0" borderId="129" xfId="0" applyFont="1" applyBorder="1" applyAlignment="1">
      <alignment horizontal="center" vertical="center" shrinkToFit="1"/>
    </xf>
    <xf numFmtId="0" fontId="31" fillId="0" borderId="129" xfId="0" applyFont="1" applyBorder="1" applyAlignment="1">
      <alignment horizontal="center" vertical="center" shrinkToFit="1"/>
    </xf>
    <xf numFmtId="0" fontId="23" fillId="0" borderId="102" xfId="0" applyFont="1" applyBorder="1" applyAlignment="1">
      <alignment horizontal="center" vertical="center"/>
    </xf>
    <xf numFmtId="0" fontId="44" fillId="0" borderId="125" xfId="0" applyFont="1" applyBorder="1" applyAlignment="1">
      <alignment horizontal="center" vertical="center"/>
    </xf>
    <xf numFmtId="0" fontId="45" fillId="26" borderId="0" xfId="0" applyFont="1" applyFill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23" fillId="0" borderId="6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left" shrinkToFit="1"/>
    </xf>
    <xf numFmtId="0" fontId="50" fillId="0" borderId="0" xfId="103" applyFont="1" applyAlignment="1">
      <alignment horizontal="center" vertical="center"/>
      <protection/>
    </xf>
    <xf numFmtId="0" fontId="50" fillId="0" borderId="0" xfId="103" applyFont="1" applyBorder="1" applyAlignment="1">
      <alignment horizontal="center" vertical="center"/>
      <protection/>
    </xf>
    <xf numFmtId="0" fontId="50" fillId="0" borderId="11" xfId="103" applyFont="1" applyBorder="1" applyAlignment="1">
      <alignment horizontal="center" vertical="center"/>
      <protection/>
    </xf>
    <xf numFmtId="0" fontId="50" fillId="0" borderId="12" xfId="103" applyFont="1" applyBorder="1" applyAlignment="1">
      <alignment horizontal="center" vertical="center"/>
      <protection/>
    </xf>
    <xf numFmtId="0" fontId="50" fillId="0" borderId="0" xfId="103" applyFont="1" applyAlignment="1">
      <alignment vertical="center"/>
      <protection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Followed Hyperlink" xfId="104"/>
    <cellStyle name="良い" xfId="105"/>
    <cellStyle name="良い 2" xfId="106"/>
  </cellStyles>
  <dxfs count="5"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228600</xdr:rowOff>
    </xdr:from>
    <xdr:to>
      <xdr:col>11</xdr:col>
      <xdr:colOff>47625</xdr:colOff>
      <xdr:row>3</xdr:row>
      <xdr:rowOff>85725</xdr:rowOff>
    </xdr:to>
    <xdr:sp>
      <xdr:nvSpPr>
        <xdr:cNvPr id="1" name="四角形吹き出し 1"/>
        <xdr:cNvSpPr>
          <a:spLocks/>
        </xdr:cNvSpPr>
      </xdr:nvSpPr>
      <xdr:spPr>
        <a:xfrm>
          <a:off x="4038600" y="466725"/>
          <a:ext cx="2905125" cy="304800"/>
        </a:xfrm>
        <a:prstGeom prst="wedgeRectCallout">
          <a:avLst>
            <a:gd name="adj1" fmla="val 44083"/>
            <a:gd name="adj2" fmla="val 126138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不開講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と出たら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講座を選択し直して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33</xdr:row>
      <xdr:rowOff>152400</xdr:rowOff>
    </xdr:from>
    <xdr:to>
      <xdr:col>7</xdr:col>
      <xdr:colOff>0</xdr:colOff>
      <xdr:row>33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8267700" y="82867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152400</xdr:rowOff>
    </xdr:from>
    <xdr:to>
      <xdr:col>7</xdr:col>
      <xdr:colOff>0</xdr:colOff>
      <xdr:row>33</xdr:row>
      <xdr:rowOff>152400</xdr:rowOff>
    </xdr:to>
    <xdr:sp>
      <xdr:nvSpPr>
        <xdr:cNvPr id="2" name="Line 2"/>
        <xdr:cNvSpPr>
          <a:spLocks/>
        </xdr:cNvSpPr>
      </xdr:nvSpPr>
      <xdr:spPr>
        <a:xfrm>
          <a:off x="8267700" y="82867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152400</xdr:rowOff>
    </xdr:from>
    <xdr:to>
      <xdr:col>7</xdr:col>
      <xdr:colOff>0</xdr:colOff>
      <xdr:row>34</xdr:row>
      <xdr:rowOff>152400</xdr:rowOff>
    </xdr:to>
    <xdr:sp>
      <xdr:nvSpPr>
        <xdr:cNvPr id="3" name="Line 3"/>
        <xdr:cNvSpPr>
          <a:spLocks/>
        </xdr:cNvSpPr>
      </xdr:nvSpPr>
      <xdr:spPr>
        <a:xfrm>
          <a:off x="8267700" y="85058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152400</xdr:rowOff>
    </xdr:from>
    <xdr:to>
      <xdr:col>7</xdr:col>
      <xdr:colOff>0</xdr:colOff>
      <xdr:row>34</xdr:row>
      <xdr:rowOff>152400</xdr:rowOff>
    </xdr:to>
    <xdr:sp>
      <xdr:nvSpPr>
        <xdr:cNvPr id="4" name="Line 4"/>
        <xdr:cNvSpPr>
          <a:spLocks/>
        </xdr:cNvSpPr>
      </xdr:nvSpPr>
      <xdr:spPr>
        <a:xfrm>
          <a:off x="8267700" y="85058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152400</xdr:rowOff>
    </xdr:from>
    <xdr:to>
      <xdr:col>7</xdr:col>
      <xdr:colOff>0</xdr:colOff>
      <xdr:row>35</xdr:row>
      <xdr:rowOff>152400</xdr:rowOff>
    </xdr:to>
    <xdr:sp>
      <xdr:nvSpPr>
        <xdr:cNvPr id="5" name="Line 5"/>
        <xdr:cNvSpPr>
          <a:spLocks/>
        </xdr:cNvSpPr>
      </xdr:nvSpPr>
      <xdr:spPr>
        <a:xfrm>
          <a:off x="8267700" y="87249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152400</xdr:rowOff>
    </xdr:from>
    <xdr:to>
      <xdr:col>21</xdr:col>
      <xdr:colOff>0</xdr:colOff>
      <xdr:row>33</xdr:row>
      <xdr:rowOff>152400</xdr:rowOff>
    </xdr:to>
    <xdr:sp>
      <xdr:nvSpPr>
        <xdr:cNvPr id="6" name="Line 6"/>
        <xdr:cNvSpPr>
          <a:spLocks/>
        </xdr:cNvSpPr>
      </xdr:nvSpPr>
      <xdr:spPr>
        <a:xfrm>
          <a:off x="17459325" y="82867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152400</xdr:rowOff>
    </xdr:from>
    <xdr:to>
      <xdr:col>21</xdr:col>
      <xdr:colOff>0</xdr:colOff>
      <xdr:row>33</xdr:row>
      <xdr:rowOff>152400</xdr:rowOff>
    </xdr:to>
    <xdr:sp>
      <xdr:nvSpPr>
        <xdr:cNvPr id="7" name="Line 7"/>
        <xdr:cNvSpPr>
          <a:spLocks/>
        </xdr:cNvSpPr>
      </xdr:nvSpPr>
      <xdr:spPr>
        <a:xfrm>
          <a:off x="17459325" y="82867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152400</xdr:rowOff>
    </xdr:from>
    <xdr:to>
      <xdr:col>21</xdr:col>
      <xdr:colOff>0</xdr:colOff>
      <xdr:row>34</xdr:row>
      <xdr:rowOff>152400</xdr:rowOff>
    </xdr:to>
    <xdr:sp>
      <xdr:nvSpPr>
        <xdr:cNvPr id="8" name="Line 8"/>
        <xdr:cNvSpPr>
          <a:spLocks/>
        </xdr:cNvSpPr>
      </xdr:nvSpPr>
      <xdr:spPr>
        <a:xfrm>
          <a:off x="17459325" y="85058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152400</xdr:rowOff>
    </xdr:from>
    <xdr:to>
      <xdr:col>21</xdr:col>
      <xdr:colOff>0</xdr:colOff>
      <xdr:row>34</xdr:row>
      <xdr:rowOff>152400</xdr:rowOff>
    </xdr:to>
    <xdr:sp>
      <xdr:nvSpPr>
        <xdr:cNvPr id="9" name="Line 9"/>
        <xdr:cNvSpPr>
          <a:spLocks/>
        </xdr:cNvSpPr>
      </xdr:nvSpPr>
      <xdr:spPr>
        <a:xfrm>
          <a:off x="17459325" y="85058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152400</xdr:rowOff>
    </xdr:from>
    <xdr:to>
      <xdr:col>21</xdr:col>
      <xdr:colOff>0</xdr:colOff>
      <xdr:row>35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17459325" y="87249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3">
      <selection activeCell="A14" sqref="A14"/>
    </sheetView>
  </sheetViews>
  <sheetFormatPr defaultColWidth="9.00390625" defaultRowHeight="16.5" customHeight="1"/>
  <cols>
    <col min="1" max="1" width="23.00390625" style="201" customWidth="1"/>
    <col min="2" max="2" width="72.25390625" style="201" customWidth="1"/>
    <col min="3" max="16384" width="9.00390625" style="201" customWidth="1"/>
  </cols>
  <sheetData>
    <row r="1" spans="1:2" ht="16.5" customHeight="1">
      <c r="A1" s="372" t="s">
        <v>349</v>
      </c>
      <c r="B1" s="372"/>
    </row>
    <row r="2" spans="1:2" ht="16.5" customHeight="1">
      <c r="A2" s="372"/>
      <c r="B2" s="372"/>
    </row>
    <row r="3" spans="1:2" ht="16.5" customHeight="1">
      <c r="A3" s="373" t="s">
        <v>350</v>
      </c>
      <c r="B3" s="373"/>
    </row>
    <row r="4" spans="1:2" ht="79.5" customHeight="1">
      <c r="A4" s="374" t="s">
        <v>351</v>
      </c>
      <c r="B4" s="374"/>
    </row>
    <row r="6" spans="1:3" ht="16.5" customHeight="1">
      <c r="A6" s="375" t="s">
        <v>352</v>
      </c>
      <c r="B6" s="375"/>
      <c r="C6" s="202"/>
    </row>
    <row r="7" spans="1:3" ht="16.5" customHeight="1">
      <c r="A7" s="202"/>
      <c r="B7" s="202"/>
      <c r="C7" s="202"/>
    </row>
    <row r="8" ht="16.5" customHeight="1">
      <c r="A8" s="203" t="s">
        <v>353</v>
      </c>
    </row>
    <row r="9" ht="16.5" customHeight="1">
      <c r="A9" s="203" t="s">
        <v>354</v>
      </c>
    </row>
    <row r="10" spans="1:2" ht="16.5" customHeight="1">
      <c r="A10" s="203" t="s">
        <v>355</v>
      </c>
      <c r="B10" s="201" t="s">
        <v>356</v>
      </c>
    </row>
    <row r="11" spans="1:2" ht="16.5" customHeight="1">
      <c r="A11" s="203" t="s">
        <v>357</v>
      </c>
      <c r="B11" s="201" t="s">
        <v>356</v>
      </c>
    </row>
    <row r="12" spans="1:2" ht="16.5" customHeight="1">
      <c r="A12" s="203" t="s">
        <v>358</v>
      </c>
      <c r="B12" s="201" t="s">
        <v>359</v>
      </c>
    </row>
    <row r="13" spans="1:2" ht="16.5" customHeight="1">
      <c r="A13" s="203" t="s">
        <v>360</v>
      </c>
      <c r="B13" s="201" t="s">
        <v>361</v>
      </c>
    </row>
    <row r="14" spans="1:2" ht="16.5" customHeight="1">
      <c r="A14" s="203" t="s">
        <v>362</v>
      </c>
      <c r="B14" s="201" t="s">
        <v>361</v>
      </c>
    </row>
    <row r="15" spans="1:2" ht="16.5" customHeight="1">
      <c r="A15" s="203" t="s">
        <v>363</v>
      </c>
      <c r="B15" s="201" t="s">
        <v>364</v>
      </c>
    </row>
    <row r="17" spans="1:2" ht="16.5" customHeight="1">
      <c r="A17" s="375" t="s">
        <v>365</v>
      </c>
      <c r="B17" s="375"/>
    </row>
    <row r="18" spans="1:2" ht="16.5" customHeight="1">
      <c r="A18" s="202"/>
      <c r="B18" s="202"/>
    </row>
    <row r="19" spans="1:2" ht="16.5" customHeight="1">
      <c r="A19" s="376" t="s">
        <v>366</v>
      </c>
      <c r="B19" s="376"/>
    </row>
    <row r="20" spans="1:2" ht="16.5" customHeight="1">
      <c r="A20" s="376" t="s">
        <v>367</v>
      </c>
      <c r="B20" s="376"/>
    </row>
    <row r="21" spans="1:2" ht="16.5" customHeight="1">
      <c r="A21" s="376" t="s">
        <v>368</v>
      </c>
      <c r="B21" s="376"/>
    </row>
    <row r="22" spans="1:2" ht="16.5" customHeight="1">
      <c r="A22" s="376" t="s">
        <v>369</v>
      </c>
      <c r="B22" s="376"/>
    </row>
    <row r="24" spans="1:2" ht="16.5" customHeight="1">
      <c r="A24" s="375" t="s">
        <v>370</v>
      </c>
      <c r="B24" s="375"/>
    </row>
    <row r="26" spans="1:2" ht="16.5" customHeight="1">
      <c r="A26" s="376" t="s">
        <v>371</v>
      </c>
      <c r="B26" s="376"/>
    </row>
    <row r="28" spans="1:2" ht="16.5" customHeight="1">
      <c r="A28" s="371" t="s">
        <v>379</v>
      </c>
      <c r="B28" s="371"/>
    </row>
    <row r="29" spans="1:2" ht="16.5" customHeight="1">
      <c r="A29" s="371"/>
      <c r="B29" s="371"/>
    </row>
  </sheetData>
  <sheetProtection/>
  <mergeCells count="12">
    <mergeCell ref="A24:B24"/>
    <mergeCell ref="A26:B26"/>
    <mergeCell ref="A28:B29"/>
    <mergeCell ref="A1:B2"/>
    <mergeCell ref="A3:B3"/>
    <mergeCell ref="A4:B4"/>
    <mergeCell ref="A6:B6"/>
    <mergeCell ref="A17:B17"/>
    <mergeCell ref="A19:B19"/>
    <mergeCell ref="A20:B20"/>
    <mergeCell ref="A21:B21"/>
    <mergeCell ref="A22:B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G9"/>
  <sheetViews>
    <sheetView zoomScalePageLayoutView="0" workbookViewId="0" topLeftCell="B2">
      <selection activeCell="C3" sqref="C3:G3"/>
    </sheetView>
  </sheetViews>
  <sheetFormatPr defaultColWidth="0" defaultRowHeight="13.5" zeroHeight="1"/>
  <cols>
    <col min="1" max="1" width="3.625" style="0" hidden="1" customWidth="1"/>
    <col min="2" max="2" width="18.00390625" style="0" customWidth="1"/>
    <col min="3" max="7" width="9.00390625" style="0" customWidth="1"/>
  </cols>
  <sheetData>
    <row r="1" ht="18.75" customHeight="1" hidden="1" thickBot="1"/>
    <row r="2" spans="2:7" ht="29.25" customHeight="1" thickBot="1">
      <c r="B2" s="42" t="s">
        <v>157</v>
      </c>
      <c r="C2" s="43"/>
      <c r="D2" s="44" t="s">
        <v>158</v>
      </c>
      <c r="E2" s="381"/>
      <c r="F2" s="382"/>
      <c r="G2" s="45" t="s">
        <v>159</v>
      </c>
    </row>
    <row r="3" spans="2:7" ht="29.25" customHeight="1">
      <c r="B3" s="46" t="s">
        <v>160</v>
      </c>
      <c r="C3" s="383"/>
      <c r="D3" s="383"/>
      <c r="E3" s="383"/>
      <c r="F3" s="383"/>
      <c r="G3" s="384"/>
    </row>
    <row r="4" spans="2:7" ht="29.25" customHeight="1" thickBot="1">
      <c r="B4" s="47" t="s">
        <v>161</v>
      </c>
      <c r="C4" s="385"/>
      <c r="D4" s="385"/>
      <c r="E4" s="385"/>
      <c r="F4" s="385"/>
      <c r="G4" s="386"/>
    </row>
    <row r="5" spans="2:7" ht="29.25" customHeight="1">
      <c r="B5" s="54" t="s">
        <v>162</v>
      </c>
      <c r="C5" s="387"/>
      <c r="D5" s="388"/>
      <c r="E5" s="388"/>
      <c r="F5" s="388"/>
      <c r="G5" s="389"/>
    </row>
    <row r="6" spans="2:7" ht="29.25" customHeight="1">
      <c r="B6" s="48" t="s">
        <v>163</v>
      </c>
      <c r="C6" s="306"/>
      <c r="D6" s="390" t="s">
        <v>164</v>
      </c>
      <c r="E6" s="390"/>
      <c r="F6" s="309"/>
      <c r="G6" s="49" t="s">
        <v>165</v>
      </c>
    </row>
    <row r="7" spans="2:7" ht="29.25" customHeight="1">
      <c r="B7" s="377" t="s">
        <v>166</v>
      </c>
      <c r="C7" s="379"/>
      <c r="D7" s="379"/>
      <c r="E7" s="379"/>
      <c r="F7" s="50" t="s">
        <v>167</v>
      </c>
      <c r="G7" s="310"/>
    </row>
    <row r="8" spans="2:7" ht="29.25" customHeight="1">
      <c r="B8" s="377"/>
      <c r="C8" s="379"/>
      <c r="D8" s="379"/>
      <c r="E8" s="379"/>
      <c r="F8" s="50" t="s">
        <v>167</v>
      </c>
      <c r="G8" s="310"/>
    </row>
    <row r="9" spans="2:7" ht="29.25" customHeight="1" thickBot="1">
      <c r="B9" s="378"/>
      <c r="C9" s="380"/>
      <c r="D9" s="380"/>
      <c r="E9" s="380"/>
      <c r="F9" s="51" t="s">
        <v>167</v>
      </c>
      <c r="G9" s="311"/>
    </row>
  </sheetData>
  <sheetProtection password="CA69" sheet="1" objects="1" scenarios="1"/>
  <mergeCells count="9">
    <mergeCell ref="D6:E6"/>
    <mergeCell ref="E2:F2"/>
    <mergeCell ref="C3:G3"/>
    <mergeCell ref="C4:G4"/>
    <mergeCell ref="C5:G5"/>
    <mergeCell ref="B7:B9"/>
    <mergeCell ref="C7:E7"/>
    <mergeCell ref="C8:E8"/>
    <mergeCell ref="C9:E9"/>
  </mergeCells>
  <dataValidations count="3">
    <dataValidation type="list" showInputMessage="1" showErrorMessage="1" sqref="C6">
      <formula1>引率有無</formula1>
    </dataValidation>
    <dataValidation type="list" allowBlank="1" showInputMessage="1" showErrorMessage="1" sqref="F6">
      <formula1>引率人数</formula1>
    </dataValidation>
    <dataValidation type="list" allowBlank="1" showInputMessage="1" showErrorMessage="1" sqref="G7 G8 G9">
      <formula1>参加日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BQ195"/>
  <sheetViews>
    <sheetView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Z9" sqref="Z9"/>
    </sheetView>
  </sheetViews>
  <sheetFormatPr defaultColWidth="9.00390625" defaultRowHeight="13.5" zeroHeight="1"/>
  <cols>
    <col min="1" max="1" width="4.75390625" style="204" customWidth="1"/>
    <col min="2" max="2" width="4.25390625" style="205" customWidth="1"/>
    <col min="3" max="3" width="12.875" style="204" customWidth="1"/>
    <col min="4" max="4" width="4.00390625" style="204" customWidth="1"/>
    <col min="5" max="5" width="4.50390625" style="204" customWidth="1"/>
    <col min="6" max="6" width="5.875" style="204" customWidth="1"/>
    <col min="7" max="7" width="16.625" style="206" customWidth="1"/>
    <col min="8" max="8" width="23.75390625" style="206" customWidth="1"/>
    <col min="9" max="9" width="4.25390625" style="205" customWidth="1"/>
    <col min="10" max="10" width="5.125" style="205" customWidth="1"/>
    <col min="11" max="11" width="4.50390625" style="220" customWidth="1"/>
    <col min="12" max="12" width="3.75390625" style="220" customWidth="1"/>
    <col min="13" max="13" width="1.75390625" style="204" customWidth="1"/>
    <col min="14" max="14" width="3.75390625" style="220" customWidth="1"/>
    <col min="15" max="15" width="13.75390625" style="204" customWidth="1"/>
    <col min="16" max="17" width="4.50390625" style="205" customWidth="1"/>
    <col min="18" max="18" width="3.75390625" style="220" customWidth="1"/>
    <col min="19" max="19" width="1.75390625" style="204" customWidth="1"/>
    <col min="20" max="20" width="3.75390625" style="220" customWidth="1"/>
    <col min="21" max="21" width="14.875" style="204" customWidth="1"/>
    <col min="22" max="23" width="4.50390625" style="205" customWidth="1"/>
    <col min="24" max="24" width="3.75390625" style="220" customWidth="1"/>
    <col min="25" max="25" width="1.75390625" style="204" customWidth="1"/>
    <col min="26" max="26" width="3.75390625" style="220" customWidth="1"/>
    <col min="27" max="27" width="13.75390625" style="206" customWidth="1"/>
    <col min="28" max="28" width="4.50390625" style="205" customWidth="1"/>
    <col min="29" max="29" width="4.25390625" style="205" customWidth="1"/>
    <col min="30" max="30" width="5.875" style="205" customWidth="1"/>
    <col min="31" max="31" width="4.25390625" style="204" customWidth="1"/>
    <col min="32" max="32" width="4.25390625" style="205" customWidth="1"/>
    <col min="33" max="33" width="1.75390625" style="204" customWidth="1"/>
    <col min="34" max="34" width="4.25390625" style="205" customWidth="1"/>
    <col min="35" max="35" width="13.75390625" style="204" customWidth="1"/>
    <col min="36" max="36" width="4.375" style="205" customWidth="1"/>
    <col min="37" max="38" width="4.25390625" style="205" customWidth="1"/>
    <col min="39" max="39" width="1.75390625" style="204" customWidth="1"/>
    <col min="40" max="40" width="4.25390625" style="205" customWidth="1"/>
    <col min="41" max="41" width="13.75390625" style="204" customWidth="1"/>
    <col min="42" max="42" width="4.75390625" style="205" customWidth="1"/>
    <col min="43" max="44" width="4.25390625" style="205" customWidth="1"/>
    <col min="45" max="45" width="1.75390625" style="204" customWidth="1"/>
    <col min="46" max="46" width="4.25390625" style="205" customWidth="1"/>
    <col min="47" max="47" width="13.75390625" style="204" customWidth="1"/>
    <col min="48" max="48" width="4.375" style="205" customWidth="1"/>
    <col min="49" max="50" width="9.00390625" style="221" customWidth="1"/>
    <col min="51" max="67" width="2.625" style="365" customWidth="1"/>
    <col min="68" max="68" width="3.625" style="365" customWidth="1"/>
    <col min="69" max="69" width="3.50390625" style="365" customWidth="1"/>
    <col min="70" max="70" width="9.00390625" style="221" customWidth="1"/>
    <col min="71" max="16384" width="9.00390625" style="204" customWidth="1"/>
  </cols>
  <sheetData>
    <row r="1" spans="1:67" ht="18.75">
      <c r="A1" s="221"/>
      <c r="B1" s="222"/>
      <c r="C1" s="221"/>
      <c r="D1" s="221"/>
      <c r="E1" s="409" t="s">
        <v>341</v>
      </c>
      <c r="F1" s="409"/>
      <c r="G1" s="409"/>
      <c r="H1" s="409"/>
      <c r="I1" s="409"/>
      <c r="J1" s="409"/>
      <c r="K1" s="409"/>
      <c r="L1" s="409"/>
      <c r="M1" s="410"/>
      <c r="N1" s="410"/>
      <c r="O1" s="410"/>
      <c r="P1" s="409" t="s">
        <v>342</v>
      </c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10"/>
      <c r="AF1" s="410"/>
      <c r="AG1" s="410"/>
      <c r="AH1" s="222"/>
      <c r="AI1" s="221"/>
      <c r="AJ1" s="222"/>
      <c r="AK1" s="222"/>
      <c r="AL1" s="222"/>
      <c r="AM1" s="221"/>
      <c r="AN1" s="222"/>
      <c r="AO1" s="221"/>
      <c r="AP1" s="222"/>
      <c r="AQ1" s="222"/>
      <c r="AR1" s="222"/>
      <c r="AS1" s="221"/>
      <c r="AT1" s="222"/>
      <c r="AU1" s="221"/>
      <c r="AV1" s="222"/>
      <c r="AY1" s="408" t="s">
        <v>348</v>
      </c>
      <c r="AZ1" s="408"/>
      <c r="BA1" s="408"/>
      <c r="BB1" s="408"/>
      <c r="BC1" s="408"/>
      <c r="BD1" s="408"/>
      <c r="BE1" s="408"/>
      <c r="BF1" s="408"/>
      <c r="BG1" s="408"/>
      <c r="BH1" s="408"/>
      <c r="BI1" s="408"/>
      <c r="BJ1" s="408"/>
      <c r="BK1" s="408"/>
      <c r="BL1" s="408"/>
      <c r="BM1" s="408"/>
      <c r="BN1" s="408"/>
      <c r="BO1" s="408"/>
    </row>
    <row r="2" spans="1:48" ht="19.5" thickBot="1">
      <c r="A2" s="221"/>
      <c r="B2" s="222"/>
      <c r="C2" s="221"/>
      <c r="D2" s="221"/>
      <c r="E2" s="409" t="s">
        <v>343</v>
      </c>
      <c r="F2" s="409"/>
      <c r="G2" s="409"/>
      <c r="H2" s="409"/>
      <c r="I2" s="409"/>
      <c r="J2" s="409"/>
      <c r="K2" s="409"/>
      <c r="L2" s="409"/>
      <c r="M2" s="410"/>
      <c r="N2" s="410"/>
      <c r="O2" s="410"/>
      <c r="P2" s="411" t="s">
        <v>344</v>
      </c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2"/>
      <c r="AF2" s="412"/>
      <c r="AG2" s="412"/>
      <c r="AH2" s="222"/>
      <c r="AI2" s="221"/>
      <c r="AJ2" s="222"/>
      <c r="AK2" s="222"/>
      <c r="AL2" s="222"/>
      <c r="AM2" s="221"/>
      <c r="AN2" s="222"/>
      <c r="AO2" s="221"/>
      <c r="AP2" s="222"/>
      <c r="AQ2" s="222"/>
      <c r="AR2" s="222"/>
      <c r="AS2" s="221"/>
      <c r="AT2" s="222"/>
      <c r="AU2" s="221"/>
      <c r="AV2" s="222"/>
    </row>
    <row r="3" spans="1:48" ht="15.75" thickBot="1" thickTop="1">
      <c r="A3" s="221"/>
      <c r="B3" s="400" t="s">
        <v>176</v>
      </c>
      <c r="C3" s="402" t="s">
        <v>177</v>
      </c>
      <c r="D3" s="402" t="s">
        <v>178</v>
      </c>
      <c r="E3" s="404" t="s">
        <v>179</v>
      </c>
      <c r="F3" s="404" t="s">
        <v>180</v>
      </c>
      <c r="G3" s="406" t="s">
        <v>192</v>
      </c>
      <c r="H3" s="396" t="s">
        <v>181</v>
      </c>
      <c r="I3" s="392" t="s">
        <v>193</v>
      </c>
      <c r="J3" s="393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5"/>
      <c r="AC3" s="415" t="s">
        <v>199</v>
      </c>
      <c r="AD3" s="416"/>
      <c r="AE3" s="417"/>
      <c r="AF3" s="417"/>
      <c r="AG3" s="417"/>
      <c r="AH3" s="417"/>
      <c r="AI3" s="417"/>
      <c r="AJ3" s="417"/>
      <c r="AK3" s="417"/>
      <c r="AL3" s="417"/>
      <c r="AM3" s="417"/>
      <c r="AN3" s="417"/>
      <c r="AO3" s="417"/>
      <c r="AP3" s="417"/>
      <c r="AQ3" s="417"/>
      <c r="AR3" s="417"/>
      <c r="AS3" s="417"/>
      <c r="AT3" s="417"/>
      <c r="AU3" s="417"/>
      <c r="AV3" s="418"/>
    </row>
    <row r="4" spans="1:48" ht="14.25" thickBot="1">
      <c r="A4" s="221"/>
      <c r="B4" s="401"/>
      <c r="C4" s="403"/>
      <c r="D4" s="403"/>
      <c r="E4" s="405"/>
      <c r="F4" s="405"/>
      <c r="G4" s="407"/>
      <c r="H4" s="397"/>
      <c r="I4" s="243" t="s">
        <v>182</v>
      </c>
      <c r="J4" s="398" t="s">
        <v>183</v>
      </c>
      <c r="K4" s="420" t="s">
        <v>194</v>
      </c>
      <c r="L4" s="391"/>
      <c r="M4" s="391"/>
      <c r="N4" s="370"/>
      <c r="O4" s="391"/>
      <c r="P4" s="370"/>
      <c r="Q4" s="391" t="s">
        <v>195</v>
      </c>
      <c r="R4" s="391"/>
      <c r="S4" s="391"/>
      <c r="T4" s="370"/>
      <c r="U4" s="391"/>
      <c r="V4" s="370"/>
      <c r="W4" s="391" t="s">
        <v>196</v>
      </c>
      <c r="X4" s="391"/>
      <c r="Y4" s="391"/>
      <c r="Z4" s="370"/>
      <c r="AA4" s="391"/>
      <c r="AB4" s="369"/>
      <c r="AC4" s="243" t="s">
        <v>182</v>
      </c>
      <c r="AD4" s="413" t="s">
        <v>183</v>
      </c>
      <c r="AE4" s="419" t="s">
        <v>194</v>
      </c>
      <c r="AF4" s="368"/>
      <c r="AG4" s="368"/>
      <c r="AH4" s="307"/>
      <c r="AI4" s="368"/>
      <c r="AJ4" s="307"/>
      <c r="AK4" s="368" t="s">
        <v>195</v>
      </c>
      <c r="AL4" s="368"/>
      <c r="AM4" s="368"/>
      <c r="AN4" s="307"/>
      <c r="AO4" s="368"/>
      <c r="AP4" s="307"/>
      <c r="AQ4" s="368" t="s">
        <v>196</v>
      </c>
      <c r="AR4" s="368"/>
      <c r="AS4" s="368"/>
      <c r="AT4" s="307"/>
      <c r="AU4" s="368"/>
      <c r="AV4" s="308"/>
    </row>
    <row r="5" spans="2:69" s="223" customFormat="1" ht="44.25" customHeight="1" thickBot="1">
      <c r="B5" s="401"/>
      <c r="C5" s="403"/>
      <c r="D5" s="403"/>
      <c r="E5" s="405"/>
      <c r="F5" s="405"/>
      <c r="G5" s="407"/>
      <c r="H5" s="397"/>
      <c r="I5" s="244"/>
      <c r="J5" s="399"/>
      <c r="K5" s="224" t="s">
        <v>184</v>
      </c>
      <c r="L5" s="225" t="s">
        <v>185</v>
      </c>
      <c r="M5" s="226" t="s">
        <v>186</v>
      </c>
      <c r="N5" s="227" t="s">
        <v>187</v>
      </c>
      <c r="O5" s="226" t="s">
        <v>190</v>
      </c>
      <c r="P5" s="228" t="s">
        <v>198</v>
      </c>
      <c r="Q5" s="229" t="s">
        <v>184</v>
      </c>
      <c r="R5" s="225" t="s">
        <v>188</v>
      </c>
      <c r="S5" s="230" t="s">
        <v>186</v>
      </c>
      <c r="T5" s="231" t="s">
        <v>187</v>
      </c>
      <c r="U5" s="226" t="s">
        <v>190</v>
      </c>
      <c r="V5" s="228" t="s">
        <v>198</v>
      </c>
      <c r="W5" s="224" t="s">
        <v>184</v>
      </c>
      <c r="X5" s="225" t="s">
        <v>189</v>
      </c>
      <c r="Y5" s="230" t="s">
        <v>186</v>
      </c>
      <c r="Z5" s="227" t="s">
        <v>197</v>
      </c>
      <c r="AA5" s="226" t="s">
        <v>190</v>
      </c>
      <c r="AB5" s="232" t="s">
        <v>198</v>
      </c>
      <c r="AC5" s="244"/>
      <c r="AD5" s="414"/>
      <c r="AE5" s="233" t="s">
        <v>184</v>
      </c>
      <c r="AF5" s="234" t="s">
        <v>185</v>
      </c>
      <c r="AG5" s="235" t="s">
        <v>186</v>
      </c>
      <c r="AH5" s="227" t="s">
        <v>187</v>
      </c>
      <c r="AI5" s="236" t="s">
        <v>190</v>
      </c>
      <c r="AJ5" s="228" t="s">
        <v>198</v>
      </c>
      <c r="AK5" s="229" t="s">
        <v>184</v>
      </c>
      <c r="AL5" s="234" t="s">
        <v>188</v>
      </c>
      <c r="AM5" s="235" t="s">
        <v>186</v>
      </c>
      <c r="AN5" s="237" t="s">
        <v>187</v>
      </c>
      <c r="AO5" s="236" t="s">
        <v>190</v>
      </c>
      <c r="AP5" s="228" t="s">
        <v>198</v>
      </c>
      <c r="AQ5" s="224" t="s">
        <v>184</v>
      </c>
      <c r="AR5" s="234" t="s">
        <v>189</v>
      </c>
      <c r="AS5" s="235" t="s">
        <v>186</v>
      </c>
      <c r="AT5" s="227" t="s">
        <v>187</v>
      </c>
      <c r="AU5" s="238" t="s">
        <v>190</v>
      </c>
      <c r="AV5" s="232" t="s">
        <v>198</v>
      </c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366"/>
      <c r="BQ5" s="366"/>
    </row>
    <row r="6" spans="1:62" ht="25.5" customHeight="1" thickBot="1">
      <c r="A6" s="239" t="s">
        <v>345</v>
      </c>
      <c r="B6" s="240">
        <v>3</v>
      </c>
      <c r="C6" s="241" t="s">
        <v>200</v>
      </c>
      <c r="D6" s="241" t="s">
        <v>42</v>
      </c>
      <c r="E6" s="241" t="s">
        <v>57</v>
      </c>
      <c r="F6" s="240">
        <v>205</v>
      </c>
      <c r="G6" s="242" t="str">
        <f>IF(F6="","",VLOOKUP(F6,スクバテーブル!$A$3:$F$98,2,FALSE))</f>
        <v>②美山･岐阜西コース</v>
      </c>
      <c r="H6" s="245" t="str">
        <f>IF(F6="","",VLOOKUP(F6,スクバテーブル!$A$3:$F$98,3,FALSE))</f>
        <v>岩佐口信号南 旧バス停</v>
      </c>
      <c r="I6" s="246" t="s">
        <v>173</v>
      </c>
      <c r="J6" s="247" t="s">
        <v>76</v>
      </c>
      <c r="K6" s="248" t="str">
        <f>VLOOKUP(CONCATENATE(ASC(LEFTB(I6,2)),L6,M6,N6),'講座選択テーブル'!$R$1:$S$298,2,FALSE)</f>
        <v>○</v>
      </c>
      <c r="L6" s="249" t="str">
        <f>VLOOKUP($J6,'講座選択テーブル'!$B$35:$E$40,2,FALSE)</f>
        <v>A</v>
      </c>
      <c r="M6" s="250" t="s">
        <v>186</v>
      </c>
      <c r="N6" s="251">
        <v>1</v>
      </c>
      <c r="O6" s="252" t="str">
        <f>VLOOKUP(CONCATENATE(L6,M6,ASC(N6)),'講座選択テーブル'!$G$1:$P$100,2,FALSE)</f>
        <v>ビデオで学ぶアメリカ公民権運動</v>
      </c>
      <c r="P6" s="247" t="s">
        <v>96</v>
      </c>
      <c r="Q6" s="248" t="str">
        <f>VLOOKUP(CONCATENATE(ASC(LEFTB(I6,2)),R6,S6,T6),'講座選択テーブル'!$R$1:$S$298,2,FALSE)</f>
        <v>○</v>
      </c>
      <c r="R6" s="249" t="str">
        <f>VLOOKUP($J6,'講座選択テーブル'!$B$35:$E$40,3,FALSE)</f>
        <v>A</v>
      </c>
      <c r="S6" s="250" t="s">
        <v>186</v>
      </c>
      <c r="T6" s="253">
        <v>1</v>
      </c>
      <c r="U6" s="252" t="str">
        <f>VLOOKUP(CONCATENATE(R6,S6,T6),'講座選択テーブル'!$G$1:$P$100,2,FALSE)</f>
        <v>ビデオで学ぶアメリカ公民権運動</v>
      </c>
      <c r="V6" s="237" t="s">
        <v>96</v>
      </c>
      <c r="W6" s="248" t="str">
        <f>VLOOKUP(CONCATENATE(ASC(LEFTB(I6,2)),X6,Y6,Z6),'講座選択テーブル'!$R$1:$S$298,2,FALSE)</f>
        <v>○</v>
      </c>
      <c r="X6" s="249" t="str">
        <f>VLOOKUP($J6,'講座選択テーブル'!$B$35:$E$40,4,FALSE)</f>
        <v>K</v>
      </c>
      <c r="Y6" s="250" t="s">
        <v>186</v>
      </c>
      <c r="Z6" s="247">
        <v>3</v>
      </c>
      <c r="AA6" s="252" t="str">
        <f>VLOOKUP(CONCATENATE(X6,Y6,Z6),'講座選択テーブル'!$G$1:$P$100,2,FALSE)</f>
        <v>学校説明会</v>
      </c>
      <c r="AB6" s="254" t="s">
        <v>96</v>
      </c>
      <c r="AC6" s="246" t="s">
        <v>173</v>
      </c>
      <c r="AD6" s="247" t="s">
        <v>79</v>
      </c>
      <c r="AE6" s="255" t="str">
        <f>VLOOKUP(CONCATENATE(ASC(LEFTB(AC6,2)),AF6,AG6,AH6),'講座選択テーブル'!$R$1:$S$298,2,FALSE)</f>
        <v>○</v>
      </c>
      <c r="AF6" s="249" t="str">
        <f>VLOOKUP($AD6,'講座選択テーブル'!$B$35:$E$40,2,FALSE)</f>
        <v>K</v>
      </c>
      <c r="AG6" s="250" t="s">
        <v>186</v>
      </c>
      <c r="AH6" s="251">
        <v>1</v>
      </c>
      <c r="AI6" s="252" t="str">
        <f>VLOOKUP(CONCATENATE(AF6,AG6,ASC(AH6)),'講座選択テーブル'!$G$1:$P$95,2,FALSE)</f>
        <v>学校説明会</v>
      </c>
      <c r="AJ6" s="247" t="s">
        <v>96</v>
      </c>
      <c r="AK6" s="248" t="str">
        <f>VLOOKUP(CONCATENATE(ASC(LEFTB(AC6,2)),AL6,AM6,AN6),'講座選択テーブル'!$R$1:$S$298,2,FALSE)</f>
        <v>○</v>
      </c>
      <c r="AL6" s="249" t="str">
        <f>VLOOKUP($AD6,'講座選択テーブル'!$B$35:$E$40,3,FALSE)</f>
        <v>B</v>
      </c>
      <c r="AM6" s="250" t="s">
        <v>186</v>
      </c>
      <c r="AN6" s="251">
        <v>2</v>
      </c>
      <c r="AO6" s="252" t="str">
        <f>VLOOKUP(CONCATENATE(AL6,AM6,ASC(AN6)),'講座選択テーブル'!$G$1:$P$100,2,FALSE)</f>
        <v>保育士ってどんなことをするの</v>
      </c>
      <c r="AP6" s="247" t="s">
        <v>96</v>
      </c>
      <c r="AQ6" s="248" t="str">
        <f>VLOOKUP(CONCATENATE(ASC(LEFTB(AC6,2)),AR6,AS6,AT6),'講座選択テーブル'!$R$1:$S$298,2,FALSE)</f>
        <v>○</v>
      </c>
      <c r="AR6" s="249" t="str">
        <f>VLOOKUP($AD6,'講座選択テーブル'!$B$35:$E$40,4,FALSE)</f>
        <v>B</v>
      </c>
      <c r="AS6" s="250" t="s">
        <v>186</v>
      </c>
      <c r="AT6" s="247">
        <v>2</v>
      </c>
      <c r="AU6" s="252" t="str">
        <f>VLOOKUP(CONCATENATE(AR6,AS6,ASC(AT6)),'講座選択テーブル'!$G$1:$P$100,2,FALSE)</f>
        <v>保育士ってどんなことをするの</v>
      </c>
      <c r="AV6" s="254" t="s">
        <v>96</v>
      </c>
      <c r="AY6" s="365" t="str">
        <f>IF(L6="","",CONCATENATE(L6,M6,ASC(N6)))</f>
        <v>A-1</v>
      </c>
      <c r="AZ6" s="365" t="str">
        <f>IF(P6="","",P6)</f>
        <v>参加</v>
      </c>
      <c r="BA6" s="365" t="str">
        <f>IF(R6="","",CONCATENATE(R6,S6,T6))</f>
        <v>A-1</v>
      </c>
      <c r="BB6" s="365" t="str">
        <f>IF(V6="","",V6)</f>
        <v>参加</v>
      </c>
      <c r="BC6" s="365" t="str">
        <f>IF(X6="","",CONCATENATE(X6,Y6,Z6))</f>
        <v>K-3</v>
      </c>
      <c r="BD6" s="365" t="str">
        <f>IF(AB6="","",AB6)</f>
        <v>参加</v>
      </c>
      <c r="BE6" s="365" t="str">
        <f>IF(AF6="","",CONCATENATE(AF6,AG6,ASC(AH6)))</f>
        <v>K-1</v>
      </c>
      <c r="BF6" s="365" t="str">
        <f>IF(AJ6="","",AJ6)</f>
        <v>参加</v>
      </c>
      <c r="BG6" s="365" t="str">
        <f>IF(AL6="","",CONCATENATE(AL6,AM6,ASC(AN6)))</f>
        <v>B-2</v>
      </c>
      <c r="BH6" s="365" t="str">
        <f>IF(AP6="","",AP6)</f>
        <v>参加</v>
      </c>
      <c r="BI6" s="365" t="str">
        <f>IF(AR6="","",CONCATENATE(AR6,AS6,ASC(AT6)))</f>
        <v>B-2</v>
      </c>
      <c r="BJ6" s="365" t="str">
        <f>IF(AV6="","",AV6)</f>
        <v>参加</v>
      </c>
    </row>
    <row r="7" spans="1:62" ht="25.5" customHeight="1" thickBot="1">
      <c r="A7" s="239" t="s">
        <v>346</v>
      </c>
      <c r="B7" s="256" t="s">
        <v>191</v>
      </c>
      <c r="C7" s="257" t="s">
        <v>347</v>
      </c>
      <c r="D7" s="257" t="s">
        <v>46</v>
      </c>
      <c r="E7" s="257" t="s">
        <v>58</v>
      </c>
      <c r="F7" s="256" t="str">
        <f>IF(E7="無","-","")</f>
        <v>-</v>
      </c>
      <c r="G7" s="242" t="str">
        <f>IF(F7="-","-",VLOOKUP(F7,スクバテーブル!$A$3:$F$98,2,FALSE))</f>
        <v>-</v>
      </c>
      <c r="H7" s="258" t="str">
        <f>IF(F7="-","-",VLOOKUP(F7,スクバテーブル!$A$3:$F$98,3,FALSE))</f>
        <v>-</v>
      </c>
      <c r="I7" s="259" t="s">
        <v>175</v>
      </c>
      <c r="J7" s="260" t="s">
        <v>84</v>
      </c>
      <c r="K7" s="261" t="str">
        <f>VLOOKUP(CONCATENATE(ASC(LEFTB(I7,2)),L7,M7,N7),'講座選択テーブル'!$R$1:$S$298,2,FALSE)</f>
        <v>不開講</v>
      </c>
      <c r="L7" s="262" t="str">
        <f>VLOOKUP($J7,'講座選択テーブル'!$B$35:$E$40,2,FALSE)</f>
        <v>C</v>
      </c>
      <c r="M7" s="263" t="s">
        <v>186</v>
      </c>
      <c r="N7" s="264">
        <v>2</v>
      </c>
      <c r="O7" s="265" t="str">
        <f>VLOOKUP(CONCATENATE(L7,M7,ASC(N7)),'講座選択テーブル'!$G$1:$P$100,2,FALSE)</f>
        <v>飛騨へ行こう！</v>
      </c>
      <c r="P7" s="260" t="s">
        <v>99</v>
      </c>
      <c r="Q7" s="261" t="str">
        <f>VLOOKUP(CONCATENATE(ASC(LEFTB(I7,2)),R7,S7,T7),'講座選択テーブル'!$R$1:$S$281,2,FALSE)</f>
        <v>○</v>
      </c>
      <c r="R7" s="262" t="str">
        <f>VLOOKUP($J7,'講座選択テーブル'!$B$35:$E$40,3,FALSE)</f>
        <v>K</v>
      </c>
      <c r="S7" s="263" t="s">
        <v>186</v>
      </c>
      <c r="T7" s="266">
        <v>2</v>
      </c>
      <c r="U7" s="265" t="str">
        <f>VLOOKUP(CONCATENATE(R7,S7,T7),'講座選択テーブル'!$G$1:$P$100,2,FALSE)</f>
        <v>学校説明会</v>
      </c>
      <c r="V7" s="260" t="s">
        <v>96</v>
      </c>
      <c r="W7" s="261" t="str">
        <f>VLOOKUP(CONCATENATE(ASC(LEFTB(I7,2)),X7,Y7,Z7),'講座選択テーブル'!$R$1:$S$298,2,FALSE)</f>
        <v>○</v>
      </c>
      <c r="X7" s="262" t="str">
        <f>VLOOKUP($J7,'講座選択テーブル'!$B$35:$E$40,4,FALSE)</f>
        <v>E</v>
      </c>
      <c r="Y7" s="263" t="s">
        <v>186</v>
      </c>
      <c r="Z7" s="260">
        <v>7</v>
      </c>
      <c r="AA7" s="265" t="str">
        <f>VLOOKUP(CONCATENATE(X7,Y7,Z7),'講座選択テーブル'!$G$1:$P$100,2,FALSE)</f>
        <v>二酸化炭素の水への溶解</v>
      </c>
      <c r="AB7" s="267" t="s">
        <v>99</v>
      </c>
      <c r="AC7" s="259" t="s">
        <v>174</v>
      </c>
      <c r="AD7" s="260" t="s">
        <v>81</v>
      </c>
      <c r="AE7" s="268" t="str">
        <f>VLOOKUP(CONCATENATE(ASC(LEFTB(AC7,2)),AF7,AG7,AH7),'講座選択テーブル'!$R$1:$S$298,2,FALSE)</f>
        <v>○</v>
      </c>
      <c r="AF7" s="262" t="str">
        <f>VLOOKUP($AD7,'講座選択テーブル'!$B$35:$E$40,2,FALSE)</f>
        <v>C</v>
      </c>
      <c r="AG7" s="263" t="s">
        <v>186</v>
      </c>
      <c r="AH7" s="264">
        <v>4</v>
      </c>
      <c r="AI7" s="265" t="str">
        <f>VLOOKUP(CONCATENATE(AF7,AG7,ASC(AH7)),'講座選択テーブル'!$G$1:$P$100,2,FALSE)</f>
        <v>ペン字検定合格への道</v>
      </c>
      <c r="AJ7" s="260" t="s">
        <v>96</v>
      </c>
      <c r="AK7" s="261" t="str">
        <f>VLOOKUP(CONCATENATE(ASC(LEFTB(AC7,2)),AL7,AM7,AN7),'講座選択テーブル'!$R$1:$S$298,2,FALSE)</f>
        <v>○</v>
      </c>
      <c r="AL7" s="262" t="str">
        <f>VLOOKUP($AD7,'講座選択テーブル'!$B$35:$E$40,3,FALSE)</f>
        <v>D</v>
      </c>
      <c r="AM7" s="263" t="s">
        <v>186</v>
      </c>
      <c r="AN7" s="264">
        <v>4</v>
      </c>
      <c r="AO7" s="265" t="str">
        <f>VLOOKUP(CONCATENATE(AL7,AM7,ASC(AN7)),'講座選択テーブル'!$G$1:$P$100,2,FALSE)</f>
        <v>人体の不思議</v>
      </c>
      <c r="AP7" s="260" t="s">
        <v>99</v>
      </c>
      <c r="AQ7" s="261" t="str">
        <f>VLOOKUP(CONCATENATE(ASC(LEFTB(AC7,2)),AR7,AS7,AT7),'講座選択テーブル'!$R$1:$S$298,2,FALSE)</f>
        <v>○</v>
      </c>
      <c r="AR7" s="262" t="str">
        <f>VLOOKUP($AD7,'講座選択テーブル'!$B$35:$E$40,4,FALSE)</f>
        <v>K</v>
      </c>
      <c r="AS7" s="263" t="s">
        <v>186</v>
      </c>
      <c r="AT7" s="260">
        <v>3</v>
      </c>
      <c r="AU7" s="265" t="str">
        <f>VLOOKUP(CONCATENATE(AR7,AS7,ASC(AT7)),'講座選択テーブル'!$G$1:$P$100,2,FALSE)</f>
        <v>学校説明会</v>
      </c>
      <c r="AV7" s="267" t="s">
        <v>96</v>
      </c>
      <c r="AY7" s="365" t="str">
        <f>IF(L7="","",CONCATENATE(L7,M7,ASC(N7)))</f>
        <v>C-2</v>
      </c>
      <c r="AZ7" s="365" t="str">
        <f>IF(P7="","",P7)</f>
        <v>見学</v>
      </c>
      <c r="BA7" s="365" t="str">
        <f>IF(R7="","",CONCATENATE(R7,S7,T7))</f>
        <v>K-2</v>
      </c>
      <c r="BB7" s="365" t="str">
        <f>IF(V7="","",V7)</f>
        <v>参加</v>
      </c>
      <c r="BC7" s="365" t="str">
        <f>IF(X7="","",CONCATENATE(X7,Y7,Z7))</f>
        <v>E-7</v>
      </c>
      <c r="BD7" s="365" t="str">
        <f>IF(AB7="","",AB7)</f>
        <v>見学</v>
      </c>
      <c r="BE7" s="365" t="str">
        <f>IF(AF7="","",CONCATENATE(AF7,AG7,ASC(AH7)))</f>
        <v>C-4</v>
      </c>
      <c r="BF7" s="365" t="str">
        <f>IF(AJ7="","",AJ7)</f>
        <v>参加</v>
      </c>
      <c r="BG7" s="365" t="str">
        <f>IF(AL7="","",CONCATENATE(AL7,AM7,ASC(AN7)))</f>
        <v>D-4</v>
      </c>
      <c r="BH7" s="365" t="str">
        <f>IF(AP7="","",AP7)</f>
        <v>見学</v>
      </c>
      <c r="BI7" s="365" t="str">
        <f>IF(AR7="","",CONCATENATE(AR7,AS7,ASC(AT7)))</f>
        <v>K-3</v>
      </c>
      <c r="BJ7" s="365" t="str">
        <f>IF(AV7="","",AV7)</f>
        <v>参加</v>
      </c>
    </row>
    <row r="8" spans="2:69" s="269" customFormat="1" ht="10.5" customHeight="1" thickBot="1">
      <c r="B8" s="270"/>
      <c r="C8" s="271"/>
      <c r="D8" s="271"/>
      <c r="E8" s="272"/>
      <c r="F8" s="273"/>
      <c r="G8" s="274"/>
      <c r="H8" s="274"/>
      <c r="I8" s="275"/>
      <c r="J8" s="276"/>
      <c r="K8" s="277"/>
      <c r="L8" s="277"/>
      <c r="M8" s="278"/>
      <c r="N8" s="279"/>
      <c r="O8" s="278"/>
      <c r="P8" s="280"/>
      <c r="Q8" s="278"/>
      <c r="R8" s="277"/>
      <c r="S8" s="281"/>
      <c r="T8" s="279"/>
      <c r="U8" s="278"/>
      <c r="V8" s="280"/>
      <c r="W8" s="277"/>
      <c r="X8" s="277"/>
      <c r="Y8" s="281"/>
      <c r="Z8" s="279"/>
      <c r="AA8" s="278"/>
      <c r="AB8" s="280"/>
      <c r="AC8" s="275"/>
      <c r="AD8" s="275"/>
      <c r="AE8" s="282"/>
      <c r="AF8" s="277"/>
      <c r="AG8" s="281"/>
      <c r="AH8" s="279"/>
      <c r="AI8" s="278"/>
      <c r="AJ8" s="280"/>
      <c r="AK8" s="278"/>
      <c r="AL8" s="277"/>
      <c r="AM8" s="281"/>
      <c r="AN8" s="277"/>
      <c r="AO8" s="278"/>
      <c r="AP8" s="280"/>
      <c r="AQ8" s="277"/>
      <c r="AR8" s="277"/>
      <c r="AS8" s="281"/>
      <c r="AT8" s="279"/>
      <c r="AU8" s="283"/>
      <c r="AV8" s="280"/>
      <c r="AY8" s="367"/>
      <c r="AZ8" s="367"/>
      <c r="BA8" s="367"/>
      <c r="BB8" s="367"/>
      <c r="BC8" s="367"/>
      <c r="BD8" s="367"/>
      <c r="BE8" s="367"/>
      <c r="BF8" s="367"/>
      <c r="BG8" s="367"/>
      <c r="BH8" s="367"/>
      <c r="BI8" s="367"/>
      <c r="BJ8" s="367"/>
      <c r="BK8" s="367"/>
      <c r="BL8" s="367"/>
      <c r="BM8" s="367"/>
      <c r="BN8" s="367"/>
      <c r="BO8" s="367"/>
      <c r="BP8" s="367"/>
      <c r="BQ8" s="367"/>
    </row>
    <row r="9" spans="1:69" ht="30.75" customHeight="1" thickBot="1" thickTop="1">
      <c r="A9" s="284">
        <v>1</v>
      </c>
      <c r="B9" s="208"/>
      <c r="C9" s="209"/>
      <c r="D9" s="209"/>
      <c r="E9" s="211"/>
      <c r="F9" s="210">
        <f>IF(E9="","",IF(E9="有","","-"))</f>
      </c>
      <c r="G9" s="242">
        <f>IF(E9="","",IF(E9="無","－",VLOOKUP(F9,スクバテーブル!$A$3:$F$98,2,FALSE)))</f>
      </c>
      <c r="H9" s="285">
        <f>IF(E9="","",IF(E9="無","－",VLOOKUP(F9,スクバテーブル!$A$3:$F$98,3,FALSE)))</f>
      </c>
      <c r="I9" s="360"/>
      <c r="J9" s="361"/>
      <c r="K9" s="286">
        <f>IF(I9="","",VLOOKUP(CONCATENATE(ASC(LEFTB(I9,2)),L9,M9,N9),'講座選択テーブル'!$R$1:$S$298,2,FALSE))</f>
      </c>
      <c r="L9" s="287">
        <f>IF(J9="","",VLOOKUP($J9,'講座選択テーブル'!$B$35:$E$40,2,FALSE))</f>
      </c>
      <c r="M9" s="288" t="s">
        <v>186</v>
      </c>
      <c r="N9" s="362"/>
      <c r="O9" s="303">
        <f>IF(J9="","",VLOOKUP(CONCATENATE(L9,M9,ASC(N9)),'講座選択テーブル'!$G$1:$P$100,2,FALSE))</f>
      </c>
      <c r="P9" s="361"/>
      <c r="Q9" s="286">
        <f>IF(I9="","",VLOOKUP(CONCATENATE(ASC(LEFTB(I9,2)),R9,S9,T9),'講座選択テーブル'!$R$1:$S$298,2,FALSE))</f>
      </c>
      <c r="R9" s="287">
        <f>IF(J9="","",VLOOKUP($J9,'講座選択テーブル'!$B$35:$E$40,3,FALSE))</f>
      </c>
      <c r="S9" s="288" t="s">
        <v>186</v>
      </c>
      <c r="T9" s="362">
        <f>IF(R9="A",IF(N9="","",N9),"")</f>
      </c>
      <c r="U9" s="303">
        <f>IF(J9="","",VLOOKUP(CONCATENATE(R9,S9,T9),'講座選択テーブル'!$G$1:$P$100,2,FALSE))</f>
      </c>
      <c r="V9" s="361"/>
      <c r="W9" s="286">
        <f>IF(I9="","",VLOOKUP(CONCATENATE(ASC(LEFTB(I9,2)),X9,Y9,Z9),'講座選択テーブル'!$R$1:$S$298,2,FALSE))</f>
      </c>
      <c r="X9" s="287">
        <f>IF(J9="","",VLOOKUP($J9,'講座選択テーブル'!$B$35:$E$40,4,FALSE))</f>
      </c>
      <c r="Y9" s="288" t="s">
        <v>186</v>
      </c>
      <c r="Z9" s="361">
        <f>IF(R9="B",IF(T9="","",T9),"")</f>
      </c>
      <c r="AA9" s="303">
        <f>IF(J9="","",VLOOKUP(CONCATENATE(X9,Y9,Z9),'講座選択テーブル'!$G$1:$P$100,2,FALSE))</f>
      </c>
      <c r="AB9" s="363"/>
      <c r="AC9" s="360"/>
      <c r="AD9" s="361"/>
      <c r="AE9" s="364">
        <f>IF(AC9="","",VLOOKUP(CONCATENATE(ASC(LEFTB(AC9,2)),AF9,AG9,AH9),'講座選択テーブル'!$R$1:$S$298,2,FALSE))</f>
      </c>
      <c r="AF9" s="287">
        <f>IF(AD9="","",VLOOKUP($AD9,'講座選択テーブル'!$B$35:$E$40,2,FALSE))</f>
      </c>
      <c r="AG9" s="288" t="s">
        <v>186</v>
      </c>
      <c r="AH9" s="362"/>
      <c r="AI9" s="303">
        <f>IF(AD9="","",VLOOKUP(CONCATENATE(AF9,AG9,ASC(AH9)),'講座選択テーブル'!$G$1:$P$95,2,FALSE))</f>
      </c>
      <c r="AJ9" s="361"/>
      <c r="AK9" s="286">
        <f>IF(AC9="","",VLOOKUP(CONCATENATE(ASC(LEFTB(AC9,2)),AL9,AM9,AN9),'講座選択テーブル'!$R$1:$S$298,2,FALSE))</f>
      </c>
      <c r="AL9" s="287">
        <f>IF(AD9="","",VLOOKUP($AD9,'講座選択テーブル'!$B$35:$E$40,3,FALSE))</f>
      </c>
      <c r="AM9" s="288" t="s">
        <v>186</v>
      </c>
      <c r="AN9" s="362">
        <f>IF(AL9="A",IF(AH9="","",AH9),"")</f>
      </c>
      <c r="AO9" s="303">
        <f>IF(AD9="","",VLOOKUP(CONCATENATE(AL9,AM9,ASC(AN9)),'講座選択テーブル'!$G$1:$P$100,2,FALSE))</f>
      </c>
      <c r="AP9" s="361"/>
      <c r="AQ9" s="286">
        <f>IF(AC9="","",VLOOKUP(CONCATENATE(ASC(LEFTB(AC9,2)),AR9,AS9,AT9),'講座選択テーブル'!$R$1:$S$298,2,FALSE))</f>
      </c>
      <c r="AR9" s="287">
        <f>IF(AD9="","",VLOOKUP($AD9,'講座選択テーブル'!$B$35:$E$40,4,FALSE))</f>
      </c>
      <c r="AS9" s="288" t="s">
        <v>186</v>
      </c>
      <c r="AT9" s="361">
        <f>IF(AL9="B",IF(AN9="","",AN9),"")</f>
      </c>
      <c r="AU9" s="303">
        <f>IF(AD9="","",VLOOKUP(CONCATENATE(AR9,AS9,ASC(AT9)),'講座選択テーブル'!$G$1:$P$100,2,FALSE))</f>
      </c>
      <c r="AV9" s="363"/>
      <c r="AY9" s="365">
        <f>IF(L9="","",CONCATENATE(L9,M9,ASC(N9)))</f>
      </c>
      <c r="AZ9" s="365">
        <f>IF(P9="","",P9)</f>
      </c>
      <c r="BA9" s="365">
        <f>IF(R9="","",CONCATENATE(R9,S9,T9))</f>
      </c>
      <c r="BB9" s="365">
        <f>IF(V9="","",V9)</f>
      </c>
      <c r="BC9" s="365">
        <f>IF(X9="","",CONCATENATE(X9,Y9,Z9))</f>
      </c>
      <c r="BD9" s="365">
        <f>IF(AB9="","",AB9)</f>
      </c>
      <c r="BE9" s="365">
        <f>IF(AF9="","",CONCATENATE(AF9,AG9,ASC(AH9)))</f>
      </c>
      <c r="BF9" s="365">
        <f>IF(AJ9="","",AJ9)</f>
      </c>
      <c r="BG9" s="365">
        <f>IF(AL9="","",CONCATENATE(AL9,AM9,ASC(AN9)))</f>
      </c>
      <c r="BH9" s="365">
        <f>IF(AP9="","",AP9)</f>
      </c>
      <c r="BI9" s="365">
        <f>IF(AR9="","",CONCATENATE(AR9,AS9,ASC(AT9)))</f>
      </c>
      <c r="BJ9" s="365">
        <f>IF(AV9="","",AV9)</f>
      </c>
      <c r="BP9" s="365">
        <f>IF(J9="赤",IF(N9=T9,"","A－の1・2限は同じ講座を選んでくさい"),IF(J9="青",IF(T9=Z9,"","B-の２・３限は同じ講座を選んで下さい。"),""))</f>
      </c>
      <c r="BQ9" s="365">
        <f>IF(AD9="赤",IF(AH9=AN9,"","A－の1・2限は同じ講座を選んでくさい"),IF(AD9="青",IF(AN9=AT9,"","B-の２・３限は同じ講座を選んで下さい。"),""))</f>
      </c>
    </row>
    <row r="10" spans="1:69" ht="30.75" customHeight="1" thickBot="1">
      <c r="A10" s="284">
        <v>2</v>
      </c>
      <c r="B10" s="210"/>
      <c r="C10" s="211"/>
      <c r="D10" s="211"/>
      <c r="E10" s="211"/>
      <c r="F10" s="210">
        <f>IF(E10="","",IF(E10="有","","-"))</f>
      </c>
      <c r="G10" s="242">
        <f>IF(E10="","",IF(E10="無","－",VLOOKUP(F10,スクバテーブル!$A$3:$F$98,2,FALSE)))</f>
      </c>
      <c r="H10" s="285">
        <f>IF(E10="","",IF(E10="無","－",VLOOKUP(F10,スクバテーブル!$A$3:$F$98,3,FALSE)))</f>
      </c>
      <c r="I10" s="216"/>
      <c r="J10" s="207"/>
      <c r="K10" s="289">
        <f>IF(I10="","",VLOOKUP(CONCATENATE(ASC(LEFTB(I10,2)),L10,M10,N10),'講座選択テーブル'!$R$1:$S$298,2,FALSE))</f>
      </c>
      <c r="L10" s="249">
        <f>IF(J10="","",VLOOKUP($J10,'講座選択テーブル'!$B$35:$E$40,2,FALSE))</f>
      </c>
      <c r="M10" s="290" t="s">
        <v>186</v>
      </c>
      <c r="N10" s="217"/>
      <c r="O10" s="304">
        <f>IF(J10="","",VLOOKUP(CONCATENATE(L10,M10,ASC(N10)),'講座選択テーブル'!$G$1:$P$100,2,FALSE))</f>
      </c>
      <c r="P10" s="207"/>
      <c r="Q10" s="293">
        <f>IF(I10="","",VLOOKUP(CONCATENATE(ASC(LEFTB(I10,2)),R10,S10,T10),'講座選択テーブル'!$R$1:$S$298,2,FALSE))</f>
      </c>
      <c r="R10" s="294">
        <f>IF(J10="","",VLOOKUP($J10,'講座選択テーブル'!$B$35:$E$40,3,FALSE))</f>
      </c>
      <c r="S10" s="295" t="s">
        <v>186</v>
      </c>
      <c r="T10" s="217">
        <f>IF(R10="A",IF(N10="","",N10),"")</f>
      </c>
      <c r="U10" s="299">
        <f>IF(J10="","",VLOOKUP(CONCATENATE(R10,S10,T10),'講座選択テーブル'!$G$1:$P$100,2,FALSE))</f>
      </c>
      <c r="V10" s="207"/>
      <c r="W10" s="293">
        <f>IF(I10="","",VLOOKUP(CONCATENATE(ASC(LEFTB(I10,2)),X10,Y10,Z10),'講座選択テーブル'!$R$1:$S$298,2,FALSE))</f>
      </c>
      <c r="X10" s="294">
        <f>IF(J10="","",VLOOKUP($J10,'講座選択テーブル'!$B$35:$E$40,4,FALSE))</f>
      </c>
      <c r="Y10" s="295" t="s">
        <v>186</v>
      </c>
      <c r="Z10" s="207">
        <f>IF(R10="B",IF(T10="","",T10),"")</f>
      </c>
      <c r="AA10" s="299">
        <f>IF(J10="","",VLOOKUP(CONCATENATE(X10,Y10,Z10),'講座選択テーブル'!$G$1:$P$100,2,FALSE))</f>
      </c>
      <c r="AB10" s="218"/>
      <c r="AC10" s="216"/>
      <c r="AD10" s="207"/>
      <c r="AE10" s="301">
        <f>IF(AC10="","",VLOOKUP(CONCATENATE(ASC(LEFTB(AC10,2)),AF10,AG10,AH10),'講座選択テーブル'!$R$1:$S$298,2,FALSE))</f>
      </c>
      <c r="AF10" s="294">
        <f>IF(AD10="","",VLOOKUP($AD10,'講座選択テーブル'!$B$35:$E$40,2,FALSE))</f>
      </c>
      <c r="AG10" s="295" t="s">
        <v>186</v>
      </c>
      <c r="AH10" s="217"/>
      <c r="AI10" s="299">
        <f>IF(AD10="","",VLOOKUP(CONCATENATE(AF10,AG10,ASC(AH10)),'講座選択テーブル'!$G$1:$P$95,2,FALSE))</f>
      </c>
      <c r="AJ10" s="207"/>
      <c r="AK10" s="293">
        <f>IF(AC10="","",VLOOKUP(CONCATENATE(ASC(LEFTB(AC10,2)),AL10,AM10,AN10),'講座選択テーブル'!$R$1:$S$298,2,FALSE))</f>
      </c>
      <c r="AL10" s="294">
        <f>IF(AD10="","",VLOOKUP($AD10,'講座選択テーブル'!$B$35:$E$40,3,FALSE))</f>
      </c>
      <c r="AM10" s="295" t="s">
        <v>186</v>
      </c>
      <c r="AN10" s="217">
        <f>IF(AL10="A",IF(AH10="","",AH10),"")</f>
      </c>
      <c r="AO10" s="299">
        <f>IF(AD10="","",VLOOKUP(CONCATENATE(AL10,AM10,ASC(AN10)),'講座選択テーブル'!$G$1:$P$100,2,FALSE))</f>
      </c>
      <c r="AP10" s="207"/>
      <c r="AQ10" s="293">
        <f>IF(AC10="","",VLOOKUP(CONCATENATE(ASC(LEFTB(AC10,2)),AR10,AS10,AT10),'講座選択テーブル'!$R$1:$S$298,2,FALSE))</f>
      </c>
      <c r="AR10" s="294">
        <f>IF(AD10="","",VLOOKUP($AD10,'講座選択テーブル'!$B$35:$E$40,4,FALSE))</f>
      </c>
      <c r="AS10" s="295" t="s">
        <v>186</v>
      </c>
      <c r="AT10" s="207">
        <f>IF(AL10="B",IF(AN10="","",AN10),"")</f>
      </c>
      <c r="AU10" s="299">
        <f>IF(AD10="","",VLOOKUP(CONCATENATE(AR10,AS10,ASC(AT10)),'講座選択テーブル'!$G$1:$P$100,2,FALSE))</f>
      </c>
      <c r="AV10" s="218"/>
      <c r="AY10" s="365">
        <f aca="true" t="shared" si="0" ref="AY10:AY23">IF(L10="","",CONCATENATE(L10,M10,ASC(N10)))</f>
      </c>
      <c r="AZ10" s="365">
        <f aca="true" t="shared" si="1" ref="AZ10:AZ23">IF(P10="","",P10)</f>
      </c>
      <c r="BA10" s="365">
        <f aca="true" t="shared" si="2" ref="BA10:BA23">IF(R10="","",CONCATENATE(R10,S10,T10))</f>
      </c>
      <c r="BB10" s="365">
        <f aca="true" t="shared" si="3" ref="BB10:BB23">IF(V10="","",V10)</f>
      </c>
      <c r="BC10" s="365">
        <f aca="true" t="shared" si="4" ref="BC10:BC23">IF(X10="","",CONCATENATE(X10,Y10,Z10))</f>
      </c>
      <c r="BD10" s="365">
        <f aca="true" t="shared" si="5" ref="BD10:BD23">IF(AB10="","",AB10)</f>
      </c>
      <c r="BE10" s="365">
        <f aca="true" t="shared" si="6" ref="BE10:BE23">IF(AF10="","",CONCATENATE(AF10,AG10,ASC(AH10)))</f>
      </c>
      <c r="BF10" s="365">
        <f aca="true" t="shared" si="7" ref="BF10:BF23">IF(AJ10="","",AJ10)</f>
      </c>
      <c r="BG10" s="365">
        <f aca="true" t="shared" si="8" ref="BG10:BG23">IF(AL10="","",CONCATENATE(AL10,AM10,ASC(AN10)))</f>
      </c>
      <c r="BH10" s="365">
        <f aca="true" t="shared" si="9" ref="BH10:BH23">IF(AP10="","",AP10)</f>
      </c>
      <c r="BI10" s="365">
        <f aca="true" t="shared" si="10" ref="BI10:BI23">IF(AR10="","",CONCATENATE(AR10,AS10,ASC(AT10)))</f>
      </c>
      <c r="BJ10" s="365">
        <f aca="true" t="shared" si="11" ref="BJ10:BJ23">IF(AV10="","",AV10)</f>
      </c>
      <c r="BP10" s="365">
        <f aca="true" t="shared" si="12" ref="BP10:BP50">IF(J10="赤",IF(N10=T10,"","A－の1・2限は同じ講座を選んでくさい"),IF(J10="青",IF(T10=Z10,"","B-の２・３限は同じ講座を選んで下さい。"),""))</f>
      </c>
      <c r="BQ10" s="365">
        <f aca="true" t="shared" si="13" ref="BQ10:BQ50">IF(AD10="赤",IF(AH10=AN10,"","A－の1・2限は同じ講座を選んでくさい"),IF(AD10="青",IF(AN10=AT10,"","B-の２・３限は同じ講座を選んで下さい。"),""))</f>
      </c>
    </row>
    <row r="11" spans="1:69" ht="30.75" customHeight="1" thickBot="1">
      <c r="A11" s="284">
        <v>3</v>
      </c>
      <c r="B11" s="210"/>
      <c r="C11" s="211"/>
      <c r="D11" s="211"/>
      <c r="E11" s="211"/>
      <c r="F11" s="210">
        <f>IF(E11="","",IF(E11="有","","-"))</f>
      </c>
      <c r="G11" s="242">
        <f>IF(E11="","",IF(E11="無","－",VLOOKUP(F11,スクバテーブル!$A$3:$F$98,2,FALSE)))</f>
      </c>
      <c r="H11" s="285">
        <f>IF(E11="","",IF(E11="無","－",VLOOKUP(F11,スクバテーブル!$A$3:$F$98,3,FALSE)))</f>
      </c>
      <c r="I11" s="216"/>
      <c r="J11" s="207"/>
      <c r="K11" s="289">
        <f>IF(I11="","",VLOOKUP(CONCATENATE(ASC(LEFTB(I11,2)),L11,M11,N11),'講座選択テーブル'!$R$1:$S$298,2,FALSE))</f>
      </c>
      <c r="L11" s="249">
        <f>IF(J11="","",VLOOKUP($J11,'講座選択テーブル'!$B$35:$E$40,2,FALSE))</f>
      </c>
      <c r="M11" s="290" t="s">
        <v>186</v>
      </c>
      <c r="N11" s="217"/>
      <c r="O11" s="304">
        <f>IF(J11="","",VLOOKUP(CONCATENATE(L11,M11,ASC(N11)),'講座選択テーブル'!$G$1:$P$100,2,FALSE))</f>
      </c>
      <c r="P11" s="207"/>
      <c r="Q11" s="293">
        <f>IF(I11="","",VLOOKUP(CONCATENATE(ASC(LEFTB(I11,2)),R11,S11,T11),'講座選択テーブル'!$R$1:$S$298,2,FALSE))</f>
      </c>
      <c r="R11" s="294">
        <f>IF(J11="","",VLOOKUP($J11,'講座選択テーブル'!$B$35:$E$40,3,FALSE))</f>
      </c>
      <c r="S11" s="295" t="s">
        <v>186</v>
      </c>
      <c r="T11" s="217">
        <f aca="true" t="shared" si="14" ref="T11:T50">IF(R11="A",IF(N11="","",N11),"")</f>
      </c>
      <c r="U11" s="299">
        <f>IF(J11="","",VLOOKUP(CONCATENATE(R11,S11,T11),'講座選択テーブル'!$G$1:$P$100,2,FALSE))</f>
      </c>
      <c r="V11" s="207"/>
      <c r="W11" s="293">
        <f>IF(I11="","",VLOOKUP(CONCATENATE(ASC(LEFTB(I11,2)),X11,Y11,Z11),'講座選択テーブル'!$R$1:$S$298,2,FALSE))</f>
      </c>
      <c r="X11" s="294">
        <f>IF(J11="","",VLOOKUP($J11,'講座選択テーブル'!$B$35:$E$40,4,FALSE))</f>
      </c>
      <c r="Y11" s="295" t="s">
        <v>186</v>
      </c>
      <c r="Z11" s="207">
        <f aca="true" t="shared" si="15" ref="Z11:Z50">IF(R11="B",IF(T11="","",T11),"")</f>
      </c>
      <c r="AA11" s="299">
        <f>IF(J11="","",VLOOKUP(CONCATENATE(X11,Y11,Z11),'講座選択テーブル'!$G$1:$P$100,2,FALSE))</f>
      </c>
      <c r="AB11" s="218"/>
      <c r="AC11" s="216"/>
      <c r="AD11" s="207"/>
      <c r="AE11" s="301">
        <f>IF(AC11="","",VLOOKUP(CONCATENATE(ASC(LEFTB(AC11,2)),AF11,AG11,AH11),'講座選択テーブル'!$R$1:$S$298,2,FALSE))</f>
      </c>
      <c r="AF11" s="294">
        <f>IF(AD11="","",VLOOKUP($AD11,'講座選択テーブル'!$B$35:$E$40,2,FALSE))</f>
      </c>
      <c r="AG11" s="295" t="s">
        <v>186</v>
      </c>
      <c r="AH11" s="217"/>
      <c r="AI11" s="299">
        <f>IF(AD11="","",VLOOKUP(CONCATENATE(AF11,AG11,ASC(AH11)),'講座選択テーブル'!$G$1:$P$95,2,FALSE))</f>
      </c>
      <c r="AJ11" s="207"/>
      <c r="AK11" s="293">
        <f>IF(AC11="","",VLOOKUP(CONCATENATE(ASC(LEFTB(AC11,2)),AL11,AM11,AN11),'講座選択テーブル'!$R$1:$S$298,2,FALSE))</f>
      </c>
      <c r="AL11" s="294">
        <f>IF(AD11="","",VLOOKUP($AD11,'講座選択テーブル'!$B$35:$E$40,3,FALSE))</f>
      </c>
      <c r="AM11" s="295" t="s">
        <v>186</v>
      </c>
      <c r="AN11" s="217">
        <f aca="true" t="shared" si="16" ref="AN11:AN50">IF(AL11="A",IF(AH11="","",AH11),"")</f>
      </c>
      <c r="AO11" s="299">
        <f>IF(AD11="","",VLOOKUP(CONCATENATE(AL11,AM11,ASC(AN11)),'講座選択テーブル'!$G$1:$P$100,2,FALSE))</f>
      </c>
      <c r="AP11" s="207"/>
      <c r="AQ11" s="293">
        <f>IF(AC11="","",VLOOKUP(CONCATENATE(ASC(LEFTB(AC11,2)),AR11,AS11,AT11),'講座選択テーブル'!$R$1:$S$298,2,FALSE))</f>
      </c>
      <c r="AR11" s="294">
        <f>IF(AD11="","",VLOOKUP($AD11,'講座選択テーブル'!$B$35:$E$40,4,FALSE))</f>
      </c>
      <c r="AS11" s="295" t="s">
        <v>186</v>
      </c>
      <c r="AT11" s="207">
        <f aca="true" t="shared" si="17" ref="AT11:AT50">IF(AL11="B",IF(AN11="","",AN11),"")</f>
      </c>
      <c r="AU11" s="299">
        <f>IF(AD11="","",VLOOKUP(CONCATENATE(AR11,AS11,ASC(AT11)),'講座選択テーブル'!$G$1:$P$100,2,FALSE))</f>
      </c>
      <c r="AV11" s="218"/>
      <c r="AY11" s="365">
        <f t="shared" si="0"/>
      </c>
      <c r="AZ11" s="365">
        <f t="shared" si="1"/>
      </c>
      <c r="BA11" s="365">
        <f t="shared" si="2"/>
      </c>
      <c r="BB11" s="365">
        <f t="shared" si="3"/>
      </c>
      <c r="BC11" s="365">
        <f t="shared" si="4"/>
      </c>
      <c r="BD11" s="365">
        <f>IF(AB11="","",AB11)</f>
      </c>
      <c r="BE11" s="365">
        <f t="shared" si="6"/>
      </c>
      <c r="BF11" s="365">
        <f t="shared" si="7"/>
      </c>
      <c r="BG11" s="365">
        <f t="shared" si="8"/>
      </c>
      <c r="BH11" s="365">
        <f t="shared" si="9"/>
      </c>
      <c r="BI11" s="365">
        <f t="shared" si="10"/>
      </c>
      <c r="BJ11" s="365">
        <f t="shared" si="11"/>
      </c>
      <c r="BP11" s="365">
        <f t="shared" si="12"/>
      </c>
      <c r="BQ11" s="365">
        <f t="shared" si="13"/>
      </c>
    </row>
    <row r="12" spans="1:69" ht="30.75" customHeight="1" thickBot="1">
      <c r="A12" s="284">
        <v>4</v>
      </c>
      <c r="B12" s="210"/>
      <c r="C12" s="211"/>
      <c r="D12" s="211"/>
      <c r="E12" s="211"/>
      <c r="F12" s="210">
        <f aca="true" t="shared" si="18" ref="F12:F50">IF(E12="","",IF(E12="有","","-"))</f>
      </c>
      <c r="G12" s="242">
        <f>IF(E12="","",IF(E12="無","－",VLOOKUP(F12,スクバテーブル!$A$3:$F$98,2,FALSE)))</f>
      </c>
      <c r="H12" s="285">
        <f>IF(E12="","",IF(E12="無","－",VLOOKUP(F12,スクバテーブル!$A$3:$F$98,3,FALSE)))</f>
      </c>
      <c r="I12" s="216"/>
      <c r="J12" s="207"/>
      <c r="K12" s="289">
        <f>IF(I12="","",VLOOKUP(CONCATENATE(ASC(LEFTB(I12,2)),L12,M12,N12),'講座選択テーブル'!$R$1:$S$298,2,FALSE))</f>
      </c>
      <c r="L12" s="249">
        <f>IF(J12="","",VLOOKUP($J12,'講座選択テーブル'!$B$35:$E$40,2,FALSE))</f>
      </c>
      <c r="M12" s="290" t="s">
        <v>186</v>
      </c>
      <c r="N12" s="217"/>
      <c r="O12" s="304">
        <f>IF(J12="","",VLOOKUP(CONCATENATE(L12,M12,ASC(N12)),'講座選択テーブル'!$G$1:$P$100,2,FALSE))</f>
      </c>
      <c r="P12" s="207"/>
      <c r="Q12" s="293">
        <f>IF(I12="","",VLOOKUP(CONCATENATE(ASC(LEFTB(I12,2)),R12,S12,T12),'講座選択テーブル'!$R$1:$S$298,2,FALSE))</f>
      </c>
      <c r="R12" s="294">
        <f>IF(J12="","",VLOOKUP($J12,'講座選択テーブル'!$B$35:$E$40,3,FALSE))</f>
      </c>
      <c r="S12" s="295" t="s">
        <v>186</v>
      </c>
      <c r="T12" s="217">
        <f t="shared" si="14"/>
      </c>
      <c r="U12" s="299">
        <f>IF(J12="","",VLOOKUP(CONCATENATE(R12,S12,T12),'講座選択テーブル'!$G$1:$P$100,2,FALSE))</f>
      </c>
      <c r="V12" s="207"/>
      <c r="W12" s="293">
        <f>IF(I12="","",VLOOKUP(CONCATENATE(ASC(LEFTB(I12,2)),X12,Y12,Z12),'講座選択テーブル'!$R$1:$S$298,2,FALSE))</f>
      </c>
      <c r="X12" s="294">
        <f>IF(J12="","",VLOOKUP($J12,'講座選択テーブル'!$B$35:$E$40,4,FALSE))</f>
      </c>
      <c r="Y12" s="295" t="s">
        <v>186</v>
      </c>
      <c r="Z12" s="207">
        <f t="shared" si="15"/>
      </c>
      <c r="AA12" s="299">
        <f>IF(J12="","",VLOOKUP(CONCATENATE(X12,Y12,Z12),'講座選択テーブル'!$G$1:$P$100,2,FALSE))</f>
      </c>
      <c r="AB12" s="218"/>
      <c r="AC12" s="216"/>
      <c r="AD12" s="207"/>
      <c r="AE12" s="301">
        <f>IF(AC12="","",VLOOKUP(CONCATENATE(ASC(LEFTB(AC12,2)),AF12,AG12,AH12),'講座選択テーブル'!$R$1:$S$298,2,FALSE))</f>
      </c>
      <c r="AF12" s="294">
        <f>IF(AD12="","",VLOOKUP($AD12,'講座選択テーブル'!$B$35:$E$40,2,FALSE))</f>
      </c>
      <c r="AG12" s="295" t="s">
        <v>186</v>
      </c>
      <c r="AH12" s="217"/>
      <c r="AI12" s="299">
        <f>IF(AD12="","",VLOOKUP(CONCATENATE(AF12,AG12,ASC(AH12)),'講座選択テーブル'!$G$1:$P$95,2,FALSE))</f>
      </c>
      <c r="AJ12" s="207"/>
      <c r="AK12" s="293">
        <f>IF(AC12="","",VLOOKUP(CONCATENATE(ASC(LEFTB(AC12,2)),AL12,AM12,AN12),'講座選択テーブル'!$R$1:$S$298,2,FALSE))</f>
      </c>
      <c r="AL12" s="294">
        <f>IF(AD12="","",VLOOKUP($AD12,'講座選択テーブル'!$B$35:$E$40,3,FALSE))</f>
      </c>
      <c r="AM12" s="295" t="s">
        <v>186</v>
      </c>
      <c r="AN12" s="217">
        <f t="shared" si="16"/>
      </c>
      <c r="AO12" s="299">
        <f>IF(AD12="","",VLOOKUP(CONCATENATE(AL12,AM12,ASC(AN12)),'講座選択テーブル'!$G$1:$P$100,2,FALSE))</f>
      </c>
      <c r="AP12" s="207"/>
      <c r="AQ12" s="293">
        <f>IF(AC12="","",VLOOKUP(CONCATENATE(ASC(LEFTB(AC12,2)),AR12,AS12,AT12),'講座選択テーブル'!$R$1:$S$298,2,FALSE))</f>
      </c>
      <c r="AR12" s="294">
        <f>IF(AD12="","",VLOOKUP($AD12,'講座選択テーブル'!$B$35:$E$40,4,FALSE))</f>
      </c>
      <c r="AS12" s="295" t="s">
        <v>186</v>
      </c>
      <c r="AT12" s="207">
        <f t="shared" si="17"/>
      </c>
      <c r="AU12" s="299">
        <f>IF(AD12="","",VLOOKUP(CONCATENATE(AR12,AS12,ASC(AT12)),'講座選択テーブル'!$G$1:$P$100,2,FALSE))</f>
      </c>
      <c r="AV12" s="218"/>
      <c r="AY12" s="365">
        <f t="shared" si="0"/>
      </c>
      <c r="AZ12" s="365">
        <f t="shared" si="1"/>
      </c>
      <c r="BA12" s="365">
        <f t="shared" si="2"/>
      </c>
      <c r="BB12" s="365">
        <f t="shared" si="3"/>
      </c>
      <c r="BC12" s="365">
        <f t="shared" si="4"/>
      </c>
      <c r="BD12" s="365">
        <f t="shared" si="5"/>
      </c>
      <c r="BE12" s="365">
        <f t="shared" si="6"/>
      </c>
      <c r="BF12" s="365">
        <f t="shared" si="7"/>
      </c>
      <c r="BG12" s="365">
        <f t="shared" si="8"/>
      </c>
      <c r="BH12" s="365">
        <f t="shared" si="9"/>
      </c>
      <c r="BI12" s="365">
        <f t="shared" si="10"/>
      </c>
      <c r="BJ12" s="365">
        <f t="shared" si="11"/>
      </c>
      <c r="BP12" s="365">
        <f t="shared" si="12"/>
      </c>
      <c r="BQ12" s="365">
        <f t="shared" si="13"/>
      </c>
    </row>
    <row r="13" spans="1:69" ht="30.75" customHeight="1" thickBot="1">
      <c r="A13" s="284">
        <v>5</v>
      </c>
      <c r="B13" s="210"/>
      <c r="C13" s="211"/>
      <c r="D13" s="211"/>
      <c r="E13" s="211"/>
      <c r="F13" s="210">
        <f t="shared" si="18"/>
      </c>
      <c r="G13" s="242">
        <f>IF(E13="","",IF(E13="無","－",VLOOKUP(F13,スクバテーブル!$A$3:$F$98,2,FALSE)))</f>
      </c>
      <c r="H13" s="285">
        <f>IF(E13="","",IF(E13="無","－",VLOOKUP(F13,スクバテーブル!$A$3:$F$98,3,FALSE)))</f>
      </c>
      <c r="I13" s="216"/>
      <c r="J13" s="207"/>
      <c r="K13" s="289">
        <f>IF(I13="","",VLOOKUP(CONCATENATE(ASC(LEFTB(I13,2)),L13,M13,N13),'講座選択テーブル'!$R$1:$S$298,2,FALSE))</f>
      </c>
      <c r="L13" s="249">
        <f>IF(J13="","",VLOOKUP($J13,'講座選択テーブル'!$B$35:$E$40,2,FALSE))</f>
      </c>
      <c r="M13" s="290" t="s">
        <v>186</v>
      </c>
      <c r="N13" s="217"/>
      <c r="O13" s="304">
        <f>IF(J13="","",VLOOKUP(CONCATENATE(L13,M13,ASC(N13)),'講座選択テーブル'!$G$1:$P$100,2,FALSE))</f>
      </c>
      <c r="P13" s="207"/>
      <c r="Q13" s="293">
        <f>IF(I13="","",VLOOKUP(CONCATENATE(ASC(LEFTB(I13,2)),R13,S13,T13),'講座選択テーブル'!$R$1:$S$298,2,FALSE))</f>
      </c>
      <c r="R13" s="294">
        <f>IF(J13="","",VLOOKUP($J13,'講座選択テーブル'!$B$35:$E$40,3,FALSE))</f>
      </c>
      <c r="S13" s="295" t="s">
        <v>186</v>
      </c>
      <c r="T13" s="217">
        <f t="shared" si="14"/>
      </c>
      <c r="U13" s="299">
        <f>IF(J13="","",VLOOKUP(CONCATENATE(R13,S13,T13),'講座選択テーブル'!$G$1:$P$100,2,FALSE))</f>
      </c>
      <c r="V13" s="207"/>
      <c r="W13" s="293">
        <f>IF(I13="","",VLOOKUP(CONCATENATE(ASC(LEFTB(I13,2)),X13,Y13,Z13),'講座選択テーブル'!$R$1:$S$298,2,FALSE))</f>
      </c>
      <c r="X13" s="294">
        <f>IF(J13="","",VLOOKUP($J13,'講座選択テーブル'!$B$35:$E$40,4,FALSE))</f>
      </c>
      <c r="Y13" s="295" t="s">
        <v>186</v>
      </c>
      <c r="Z13" s="207">
        <f t="shared" si="15"/>
      </c>
      <c r="AA13" s="299">
        <f>IF(J13="","",VLOOKUP(CONCATENATE(X13,Y13,Z13),'講座選択テーブル'!$G$1:$P$100,2,FALSE))</f>
      </c>
      <c r="AB13" s="218"/>
      <c r="AC13" s="216"/>
      <c r="AD13" s="207"/>
      <c r="AE13" s="301">
        <f>IF(AC13="","",VLOOKUP(CONCATENATE(ASC(LEFTB(AC13,2)),AF13,AG13,AH13),'講座選択テーブル'!$R$1:$S$298,2,FALSE))</f>
      </c>
      <c r="AF13" s="294">
        <f>IF(AD13="","",VLOOKUP($AD13,'講座選択テーブル'!$B$35:$E$40,2,FALSE))</f>
      </c>
      <c r="AG13" s="295" t="s">
        <v>186</v>
      </c>
      <c r="AH13" s="217"/>
      <c r="AI13" s="299">
        <f>IF(AD13="","",VLOOKUP(CONCATENATE(AF13,AG13,ASC(AH13)),'講座選択テーブル'!$G$1:$P$95,2,FALSE))</f>
      </c>
      <c r="AJ13" s="207"/>
      <c r="AK13" s="293">
        <f>IF(AC13="","",VLOOKUP(CONCATENATE(ASC(LEFTB(AC13,2)),AL13,AM13,AN13),'講座選択テーブル'!$R$1:$S$298,2,FALSE))</f>
      </c>
      <c r="AL13" s="294">
        <f>IF(AD13="","",VLOOKUP($AD13,'講座選択テーブル'!$B$35:$E$40,3,FALSE))</f>
      </c>
      <c r="AM13" s="295" t="s">
        <v>186</v>
      </c>
      <c r="AN13" s="217">
        <f t="shared" si="16"/>
      </c>
      <c r="AO13" s="299">
        <f>IF(AD13="","",VLOOKUP(CONCATENATE(AL13,AM13,ASC(AN13)),'講座選択テーブル'!$G$1:$P$100,2,FALSE))</f>
      </c>
      <c r="AP13" s="207"/>
      <c r="AQ13" s="293">
        <f>IF(AC13="","",VLOOKUP(CONCATENATE(ASC(LEFTB(AC13,2)),AR13,AS13,AT13),'講座選択テーブル'!$R$1:$S$298,2,FALSE))</f>
      </c>
      <c r="AR13" s="294">
        <f>IF(AD13="","",VLOOKUP($AD13,'講座選択テーブル'!$B$35:$E$40,4,FALSE))</f>
      </c>
      <c r="AS13" s="295" t="s">
        <v>186</v>
      </c>
      <c r="AT13" s="207">
        <f t="shared" si="17"/>
      </c>
      <c r="AU13" s="299">
        <f>IF(AD13="","",VLOOKUP(CONCATENATE(AR13,AS13,ASC(AT13)),'講座選択テーブル'!$G$1:$P$100,2,FALSE))</f>
      </c>
      <c r="AV13" s="218"/>
      <c r="AY13" s="365">
        <f t="shared" si="0"/>
      </c>
      <c r="AZ13" s="365">
        <f t="shared" si="1"/>
      </c>
      <c r="BA13" s="365">
        <f t="shared" si="2"/>
      </c>
      <c r="BB13" s="365">
        <f t="shared" si="3"/>
      </c>
      <c r="BC13" s="365">
        <f t="shared" si="4"/>
      </c>
      <c r="BD13" s="365">
        <f t="shared" si="5"/>
      </c>
      <c r="BE13" s="365">
        <f t="shared" si="6"/>
      </c>
      <c r="BF13" s="365">
        <f t="shared" si="7"/>
      </c>
      <c r="BG13" s="365">
        <f t="shared" si="8"/>
      </c>
      <c r="BH13" s="365">
        <f t="shared" si="9"/>
      </c>
      <c r="BI13" s="365">
        <f t="shared" si="10"/>
      </c>
      <c r="BJ13" s="365">
        <f t="shared" si="11"/>
      </c>
      <c r="BP13" s="365">
        <f t="shared" si="12"/>
      </c>
      <c r="BQ13" s="365">
        <f t="shared" si="13"/>
      </c>
    </row>
    <row r="14" spans="1:69" ht="30.75" customHeight="1" thickBot="1">
      <c r="A14" s="284">
        <v>6</v>
      </c>
      <c r="B14" s="210"/>
      <c r="C14" s="211"/>
      <c r="D14" s="211"/>
      <c r="E14" s="211"/>
      <c r="F14" s="210">
        <f t="shared" si="18"/>
      </c>
      <c r="G14" s="242">
        <f>IF(E14="","",IF(E14="無","－",VLOOKUP(F14,スクバテーブル!$A$3:$F$98,2,FALSE)))</f>
      </c>
      <c r="H14" s="285">
        <f>IF(E14="","",IF(E14="無","－",VLOOKUP(F14,スクバテーブル!$A$3:$F$98,3,FALSE)))</f>
      </c>
      <c r="I14" s="216"/>
      <c r="J14" s="207"/>
      <c r="K14" s="289">
        <f>IF(I14="","",VLOOKUP(CONCATENATE(ASC(LEFTB(I14,2)),L14,M14,N14),'講座選択テーブル'!$R$1:$S$298,2,FALSE))</f>
      </c>
      <c r="L14" s="249">
        <f>IF(J14="","",VLOOKUP($J14,'講座選択テーブル'!$B$35:$E$40,2,FALSE))</f>
      </c>
      <c r="M14" s="290" t="s">
        <v>186</v>
      </c>
      <c r="N14" s="217"/>
      <c r="O14" s="304">
        <f>IF(J14="","",VLOOKUP(CONCATENATE(L14,M14,ASC(N14)),'講座選択テーブル'!$G$1:$P$100,2,FALSE))</f>
      </c>
      <c r="P14" s="207"/>
      <c r="Q14" s="293">
        <f>IF(I14="","",VLOOKUP(CONCATENATE(ASC(LEFTB(I14,2)),R14,S14,T14),'講座選択テーブル'!$R$1:$S$298,2,FALSE))</f>
      </c>
      <c r="R14" s="294">
        <f>IF(J14="","",VLOOKUP($J14,'講座選択テーブル'!$B$35:$E$40,3,FALSE))</f>
      </c>
      <c r="S14" s="295" t="s">
        <v>186</v>
      </c>
      <c r="T14" s="217">
        <f t="shared" si="14"/>
      </c>
      <c r="U14" s="299">
        <f>IF(J14="","",VLOOKUP(CONCATENATE(R14,S14,T14),'講座選択テーブル'!$G$1:$P$100,2,FALSE))</f>
      </c>
      <c r="V14" s="207"/>
      <c r="W14" s="293">
        <f>IF(I14="","",VLOOKUP(CONCATENATE(ASC(LEFTB(I14,2)),X14,Y14,Z14),'講座選択テーブル'!$R$1:$S$298,2,FALSE))</f>
      </c>
      <c r="X14" s="294">
        <f>IF(J14="","",VLOOKUP($J14,'講座選択テーブル'!$B$35:$E$40,4,FALSE))</f>
      </c>
      <c r="Y14" s="295" t="s">
        <v>186</v>
      </c>
      <c r="Z14" s="207">
        <f t="shared" si="15"/>
      </c>
      <c r="AA14" s="299">
        <f>IF(J14="","",VLOOKUP(CONCATENATE(X14,Y14,Z14),'講座選択テーブル'!$G$1:$P$100,2,FALSE))</f>
      </c>
      <c r="AB14" s="218"/>
      <c r="AC14" s="216"/>
      <c r="AD14" s="207"/>
      <c r="AE14" s="301">
        <f>IF(AC14="","",VLOOKUP(CONCATENATE(ASC(LEFTB(AC14,2)),AF14,AG14,AH14),'講座選択テーブル'!$R$1:$S$298,2,FALSE))</f>
      </c>
      <c r="AF14" s="294">
        <f>IF(AD14="","",VLOOKUP($AD14,'講座選択テーブル'!$B$35:$E$40,2,FALSE))</f>
      </c>
      <c r="AG14" s="295" t="s">
        <v>186</v>
      </c>
      <c r="AH14" s="217"/>
      <c r="AI14" s="299">
        <f>IF(AD14="","",VLOOKUP(CONCATENATE(AF14,AG14,ASC(AH14)),'講座選択テーブル'!$G$1:$P$95,2,FALSE))</f>
      </c>
      <c r="AJ14" s="207"/>
      <c r="AK14" s="293">
        <f>IF(AC14="","",VLOOKUP(CONCATENATE(ASC(LEFTB(AC14,2)),AL14,AM14,AN14),'講座選択テーブル'!$R$1:$S$298,2,FALSE))</f>
      </c>
      <c r="AL14" s="294">
        <f>IF(AD14="","",VLOOKUP($AD14,'講座選択テーブル'!$B$35:$E$40,3,FALSE))</f>
      </c>
      <c r="AM14" s="295" t="s">
        <v>186</v>
      </c>
      <c r="AN14" s="217">
        <f t="shared" si="16"/>
      </c>
      <c r="AO14" s="299">
        <f>IF(AD14="","",VLOOKUP(CONCATENATE(AL14,AM14,ASC(AN14)),'講座選択テーブル'!$G$1:$P$100,2,FALSE))</f>
      </c>
      <c r="AP14" s="207"/>
      <c r="AQ14" s="293">
        <f>IF(AC14="","",VLOOKUP(CONCATENATE(ASC(LEFTB(AC14,2)),AR14,AS14,AT14),'講座選択テーブル'!$R$1:$S$298,2,FALSE))</f>
      </c>
      <c r="AR14" s="294">
        <f>IF(AD14="","",VLOOKUP($AD14,'講座選択テーブル'!$B$35:$E$40,4,FALSE))</f>
      </c>
      <c r="AS14" s="295" t="s">
        <v>186</v>
      </c>
      <c r="AT14" s="207">
        <f t="shared" si="17"/>
      </c>
      <c r="AU14" s="299">
        <f>IF(AD14="","",VLOOKUP(CONCATENATE(AR14,AS14,ASC(AT14)),'講座選択テーブル'!$G$1:$P$100,2,FALSE))</f>
      </c>
      <c r="AV14" s="218"/>
      <c r="AY14" s="365">
        <f t="shared" si="0"/>
      </c>
      <c r="AZ14" s="365">
        <f t="shared" si="1"/>
      </c>
      <c r="BA14" s="365">
        <f t="shared" si="2"/>
      </c>
      <c r="BB14" s="365">
        <f t="shared" si="3"/>
      </c>
      <c r="BC14" s="365">
        <f t="shared" si="4"/>
      </c>
      <c r="BD14" s="365">
        <f t="shared" si="5"/>
      </c>
      <c r="BE14" s="365">
        <f t="shared" si="6"/>
      </c>
      <c r="BF14" s="365">
        <f t="shared" si="7"/>
      </c>
      <c r="BG14" s="365">
        <f t="shared" si="8"/>
      </c>
      <c r="BH14" s="365">
        <f t="shared" si="9"/>
      </c>
      <c r="BI14" s="365">
        <f t="shared" si="10"/>
      </c>
      <c r="BJ14" s="365">
        <f t="shared" si="11"/>
      </c>
      <c r="BP14" s="365">
        <f t="shared" si="12"/>
      </c>
      <c r="BQ14" s="365">
        <f t="shared" si="13"/>
      </c>
    </row>
    <row r="15" spans="1:69" ht="30.75" customHeight="1" thickBot="1">
      <c r="A15" s="284">
        <v>7</v>
      </c>
      <c r="B15" s="210"/>
      <c r="C15" s="211"/>
      <c r="D15" s="211"/>
      <c r="E15" s="211"/>
      <c r="F15" s="210">
        <f t="shared" si="18"/>
      </c>
      <c r="G15" s="242">
        <f>IF(E15="","",IF(E15="無","－",VLOOKUP(F15,スクバテーブル!$A$3:$F$98,2,FALSE)))</f>
      </c>
      <c r="H15" s="285">
        <f>IF(E15="","",IF(E15="無","－",VLOOKUP(F15,スクバテーブル!$A$3:$F$98,3,FALSE)))</f>
      </c>
      <c r="I15" s="216"/>
      <c r="J15" s="207"/>
      <c r="K15" s="289">
        <f>IF(I15="","",VLOOKUP(CONCATENATE(ASC(LEFTB(I15,2)),L15,M15,N15),'講座選択テーブル'!$R$1:$S$298,2,FALSE))</f>
      </c>
      <c r="L15" s="249">
        <f>IF(J15="","",VLOOKUP($J15,'講座選択テーブル'!$B$35:$E$40,2,FALSE))</f>
      </c>
      <c r="M15" s="290" t="s">
        <v>186</v>
      </c>
      <c r="N15" s="217"/>
      <c r="O15" s="304">
        <f>IF(J15="","",VLOOKUP(CONCATENATE(L15,M15,ASC(N15)),'講座選択テーブル'!$G$1:$P$100,2,FALSE))</f>
      </c>
      <c r="P15" s="207"/>
      <c r="Q15" s="293">
        <f>IF(I15="","",VLOOKUP(CONCATENATE(ASC(LEFTB(I15,2)),R15,S15,T15),'講座選択テーブル'!$R$1:$S$298,2,FALSE))</f>
      </c>
      <c r="R15" s="294">
        <f>IF(J15="","",VLOOKUP($J15,'講座選択テーブル'!$B$35:$E$40,3,FALSE))</f>
      </c>
      <c r="S15" s="295" t="s">
        <v>186</v>
      </c>
      <c r="T15" s="217">
        <f t="shared" si="14"/>
      </c>
      <c r="U15" s="299">
        <f>IF(J15="","",VLOOKUP(CONCATENATE(R15,S15,T15),'講座選択テーブル'!$G$1:$P$100,2,FALSE))</f>
      </c>
      <c r="V15" s="207"/>
      <c r="W15" s="293">
        <f>IF(I15="","",VLOOKUP(CONCATENATE(ASC(LEFTB(I15,2)),X15,Y15,Z15),'講座選択テーブル'!$R$1:$S$298,2,FALSE))</f>
      </c>
      <c r="X15" s="294">
        <f>IF(J15="","",VLOOKUP($J15,'講座選択テーブル'!$B$35:$E$40,4,FALSE))</f>
      </c>
      <c r="Y15" s="295" t="s">
        <v>186</v>
      </c>
      <c r="Z15" s="207">
        <f t="shared" si="15"/>
      </c>
      <c r="AA15" s="299">
        <f>IF(J15="","",VLOOKUP(CONCATENATE(X15,Y15,Z15),'講座選択テーブル'!$G$1:$P$100,2,FALSE))</f>
      </c>
      <c r="AB15" s="218"/>
      <c r="AC15" s="216"/>
      <c r="AD15" s="207"/>
      <c r="AE15" s="301">
        <f>IF(AC15="","",VLOOKUP(CONCATENATE(ASC(LEFTB(AC15,2)),AF15,AG15,AH15),'講座選択テーブル'!$R$1:$S$298,2,FALSE))</f>
      </c>
      <c r="AF15" s="294">
        <f>IF(AD15="","",VLOOKUP($AD15,'講座選択テーブル'!$B$35:$E$40,2,FALSE))</f>
      </c>
      <c r="AG15" s="295" t="s">
        <v>186</v>
      </c>
      <c r="AH15" s="217"/>
      <c r="AI15" s="299">
        <f>IF(AD15="","",VLOOKUP(CONCATENATE(AF15,AG15,ASC(AH15)),'講座選択テーブル'!$G$1:$P$95,2,FALSE))</f>
      </c>
      <c r="AJ15" s="207"/>
      <c r="AK15" s="293">
        <f>IF(AC15="","",VLOOKUP(CONCATENATE(ASC(LEFTB(AC15,2)),AL15,AM15,AN15),'講座選択テーブル'!$R$1:$S$298,2,FALSE))</f>
      </c>
      <c r="AL15" s="294">
        <f>IF(AD15="","",VLOOKUP($AD15,'講座選択テーブル'!$B$35:$E$40,3,FALSE))</f>
      </c>
      <c r="AM15" s="295" t="s">
        <v>186</v>
      </c>
      <c r="AN15" s="217">
        <f t="shared" si="16"/>
      </c>
      <c r="AO15" s="299">
        <f>IF(AD15="","",VLOOKUP(CONCATENATE(AL15,AM15,ASC(AN15)),'講座選択テーブル'!$G$1:$P$100,2,FALSE))</f>
      </c>
      <c r="AP15" s="207"/>
      <c r="AQ15" s="293">
        <f>IF(AC15="","",VLOOKUP(CONCATENATE(ASC(LEFTB(AC15,2)),AR15,AS15,AT15),'講座選択テーブル'!$R$1:$S$298,2,FALSE))</f>
      </c>
      <c r="AR15" s="294">
        <f>IF(AD15="","",VLOOKUP($AD15,'講座選択テーブル'!$B$35:$E$40,4,FALSE))</f>
      </c>
      <c r="AS15" s="295" t="s">
        <v>186</v>
      </c>
      <c r="AT15" s="207">
        <f t="shared" si="17"/>
      </c>
      <c r="AU15" s="299">
        <f>IF(AD15="","",VLOOKUP(CONCATENATE(AR15,AS15,ASC(AT15)),'講座選択テーブル'!$G$1:$P$100,2,FALSE))</f>
      </c>
      <c r="AV15" s="218"/>
      <c r="AY15" s="365">
        <f t="shared" si="0"/>
      </c>
      <c r="AZ15" s="365">
        <f t="shared" si="1"/>
      </c>
      <c r="BA15" s="365">
        <f t="shared" si="2"/>
      </c>
      <c r="BB15" s="365">
        <f t="shared" si="3"/>
      </c>
      <c r="BC15" s="365">
        <f t="shared" si="4"/>
      </c>
      <c r="BD15" s="365">
        <f t="shared" si="5"/>
      </c>
      <c r="BE15" s="365">
        <f t="shared" si="6"/>
      </c>
      <c r="BF15" s="365">
        <f t="shared" si="7"/>
      </c>
      <c r="BG15" s="365">
        <f t="shared" si="8"/>
      </c>
      <c r="BH15" s="365">
        <f t="shared" si="9"/>
      </c>
      <c r="BI15" s="365">
        <f t="shared" si="10"/>
      </c>
      <c r="BJ15" s="365">
        <f t="shared" si="11"/>
      </c>
      <c r="BP15" s="365">
        <f t="shared" si="12"/>
      </c>
      <c r="BQ15" s="365">
        <f t="shared" si="13"/>
      </c>
    </row>
    <row r="16" spans="1:69" ht="30.75" customHeight="1" thickBot="1">
      <c r="A16" s="284">
        <v>8</v>
      </c>
      <c r="B16" s="210"/>
      <c r="C16" s="211"/>
      <c r="D16" s="211"/>
      <c r="E16" s="211"/>
      <c r="F16" s="210">
        <f t="shared" si="18"/>
      </c>
      <c r="G16" s="242">
        <f>IF(E16="","",IF(E16="無","－",VLOOKUP(F16,スクバテーブル!$A$3:$F$98,2,FALSE)))</f>
      </c>
      <c r="H16" s="285">
        <f>IF(E16="","",IF(E16="無","－",VLOOKUP(F16,スクバテーブル!$A$3:$F$98,3,FALSE)))</f>
      </c>
      <c r="I16" s="216"/>
      <c r="J16" s="207"/>
      <c r="K16" s="289">
        <f>IF(I16="","",VLOOKUP(CONCATENATE(ASC(LEFTB(I16,2)),L16,M16,N16),'講座選択テーブル'!$R$1:$S$298,2,FALSE))</f>
      </c>
      <c r="L16" s="249">
        <f>IF(J16="","",VLOOKUP($J16,'講座選択テーブル'!$B$35:$E$40,2,FALSE))</f>
      </c>
      <c r="M16" s="290" t="s">
        <v>186</v>
      </c>
      <c r="N16" s="217"/>
      <c r="O16" s="304">
        <f>IF(J16="","",VLOOKUP(CONCATENATE(L16,M16,ASC(N16)),'講座選択テーブル'!$G$1:$P$100,2,FALSE))</f>
      </c>
      <c r="P16" s="207"/>
      <c r="Q16" s="293">
        <f>IF(I16="","",VLOOKUP(CONCATENATE(ASC(LEFTB(I16,2)),R16,S16,T16),'講座選択テーブル'!$R$1:$S$298,2,FALSE))</f>
      </c>
      <c r="R16" s="294">
        <f>IF(J16="","",VLOOKUP($J16,'講座選択テーブル'!$B$35:$E$40,3,FALSE))</f>
      </c>
      <c r="S16" s="295" t="s">
        <v>186</v>
      </c>
      <c r="T16" s="217">
        <f t="shared" si="14"/>
      </c>
      <c r="U16" s="299">
        <f>IF(J16="","",VLOOKUP(CONCATENATE(R16,S16,T16),'講座選択テーブル'!$G$1:$P$100,2,FALSE))</f>
      </c>
      <c r="V16" s="207"/>
      <c r="W16" s="293">
        <f>IF(I16="","",VLOOKUP(CONCATENATE(ASC(LEFTB(I16,2)),X16,Y16,Z16),'講座選択テーブル'!$R$1:$S$298,2,FALSE))</f>
      </c>
      <c r="X16" s="294">
        <f>IF(J16="","",VLOOKUP($J16,'講座選択テーブル'!$B$35:$E$40,4,FALSE))</f>
      </c>
      <c r="Y16" s="295" t="s">
        <v>186</v>
      </c>
      <c r="Z16" s="207">
        <f t="shared" si="15"/>
      </c>
      <c r="AA16" s="299">
        <f>IF(J16="","",VLOOKUP(CONCATENATE(X16,Y16,Z16),'講座選択テーブル'!$G$1:$P$100,2,FALSE))</f>
      </c>
      <c r="AB16" s="218"/>
      <c r="AC16" s="216"/>
      <c r="AD16" s="207"/>
      <c r="AE16" s="301">
        <f>IF(AC16="","",VLOOKUP(CONCATENATE(ASC(LEFTB(AC16,2)),AF16,AG16,AH16),'講座選択テーブル'!$R$1:$S$298,2,FALSE))</f>
      </c>
      <c r="AF16" s="294">
        <f>IF(AD16="","",VLOOKUP($AD16,'講座選択テーブル'!$B$35:$E$40,2,FALSE))</f>
      </c>
      <c r="AG16" s="295" t="s">
        <v>186</v>
      </c>
      <c r="AH16" s="217"/>
      <c r="AI16" s="299">
        <f>IF(AD16="","",VLOOKUP(CONCATENATE(AF16,AG16,ASC(AH16)),'講座選択テーブル'!$G$1:$P$95,2,FALSE))</f>
      </c>
      <c r="AJ16" s="207"/>
      <c r="AK16" s="293">
        <f>IF(AC16="","",VLOOKUP(CONCATENATE(ASC(LEFTB(AC16,2)),AL16,AM16,AN16),'講座選択テーブル'!$R$1:$S$298,2,FALSE))</f>
      </c>
      <c r="AL16" s="294">
        <f>IF(AD16="","",VLOOKUP($AD16,'講座選択テーブル'!$B$35:$E$40,3,FALSE))</f>
      </c>
      <c r="AM16" s="295" t="s">
        <v>186</v>
      </c>
      <c r="AN16" s="217">
        <f t="shared" si="16"/>
      </c>
      <c r="AO16" s="299">
        <f>IF(AD16="","",VLOOKUP(CONCATENATE(AL16,AM16,ASC(AN16)),'講座選択テーブル'!$G$1:$P$100,2,FALSE))</f>
      </c>
      <c r="AP16" s="207"/>
      <c r="AQ16" s="293">
        <f>IF(AC16="","",VLOOKUP(CONCATENATE(ASC(LEFTB(AC16,2)),AR16,AS16,AT16),'講座選択テーブル'!$R$1:$S$298,2,FALSE))</f>
      </c>
      <c r="AR16" s="294">
        <f>IF(AD16="","",VLOOKUP($AD16,'講座選択テーブル'!$B$35:$E$40,4,FALSE))</f>
      </c>
      <c r="AS16" s="295" t="s">
        <v>186</v>
      </c>
      <c r="AT16" s="207">
        <f t="shared" si="17"/>
      </c>
      <c r="AU16" s="299">
        <f>IF(AD16="","",VLOOKUP(CONCATENATE(AR16,AS16,ASC(AT16)),'講座選択テーブル'!$G$1:$P$100,2,FALSE))</f>
      </c>
      <c r="AV16" s="218"/>
      <c r="AY16" s="365">
        <f t="shared" si="0"/>
      </c>
      <c r="AZ16" s="365">
        <f t="shared" si="1"/>
      </c>
      <c r="BA16" s="365">
        <f t="shared" si="2"/>
      </c>
      <c r="BB16" s="365">
        <f t="shared" si="3"/>
      </c>
      <c r="BC16" s="365">
        <f t="shared" si="4"/>
      </c>
      <c r="BD16" s="365">
        <f t="shared" si="5"/>
      </c>
      <c r="BE16" s="365">
        <f t="shared" si="6"/>
      </c>
      <c r="BF16" s="365">
        <f t="shared" si="7"/>
      </c>
      <c r="BG16" s="365">
        <f t="shared" si="8"/>
      </c>
      <c r="BH16" s="365">
        <f t="shared" si="9"/>
      </c>
      <c r="BI16" s="365">
        <f t="shared" si="10"/>
      </c>
      <c r="BJ16" s="365">
        <f t="shared" si="11"/>
      </c>
      <c r="BP16" s="365">
        <f t="shared" si="12"/>
      </c>
      <c r="BQ16" s="365">
        <f t="shared" si="13"/>
      </c>
    </row>
    <row r="17" spans="1:69" ht="30.75" customHeight="1" thickBot="1">
      <c r="A17" s="284">
        <v>9</v>
      </c>
      <c r="B17" s="210"/>
      <c r="C17" s="211"/>
      <c r="D17" s="211"/>
      <c r="E17" s="211"/>
      <c r="F17" s="210">
        <f t="shared" si="18"/>
      </c>
      <c r="G17" s="242">
        <f>IF(E17="","",IF(E17="無","－",VLOOKUP(F17,スクバテーブル!$A$3:$F$98,2,FALSE)))</f>
      </c>
      <c r="H17" s="285">
        <f>IF(E17="","",IF(E17="無","－",VLOOKUP(F17,スクバテーブル!$A$3:$F$98,3,FALSE)))</f>
      </c>
      <c r="I17" s="216"/>
      <c r="J17" s="207"/>
      <c r="K17" s="289">
        <f>IF(I17="","",VLOOKUP(CONCATENATE(ASC(LEFTB(I17,2)),L17,M17,N17),'講座選択テーブル'!$R$1:$S$298,2,FALSE))</f>
      </c>
      <c r="L17" s="249">
        <f>IF(J17="","",VLOOKUP($J17,'講座選択テーブル'!$B$35:$E$40,2,FALSE))</f>
      </c>
      <c r="M17" s="290" t="s">
        <v>186</v>
      </c>
      <c r="N17" s="217"/>
      <c r="O17" s="304">
        <f>IF(J17="","",VLOOKUP(CONCATENATE(L17,M17,ASC(N17)),'講座選択テーブル'!$G$1:$P$100,2,FALSE))</f>
      </c>
      <c r="P17" s="207"/>
      <c r="Q17" s="293">
        <f>IF(I17="","",VLOOKUP(CONCATENATE(ASC(LEFTB(I17,2)),R17,S17,T17),'講座選択テーブル'!$R$1:$S$298,2,FALSE))</f>
      </c>
      <c r="R17" s="294">
        <f>IF(J17="","",VLOOKUP($J17,'講座選択テーブル'!$B$35:$E$40,3,FALSE))</f>
      </c>
      <c r="S17" s="295" t="s">
        <v>186</v>
      </c>
      <c r="T17" s="217">
        <f t="shared" si="14"/>
      </c>
      <c r="U17" s="299">
        <f>IF(J17="","",VLOOKUP(CONCATENATE(R17,S17,T17),'講座選択テーブル'!$G$1:$P$100,2,FALSE))</f>
      </c>
      <c r="V17" s="207"/>
      <c r="W17" s="293">
        <f>IF(I17="","",VLOOKUP(CONCATENATE(ASC(LEFTB(I17,2)),X17,Y17,Z17),'講座選択テーブル'!$R$1:$S$298,2,FALSE))</f>
      </c>
      <c r="X17" s="294">
        <f>IF(J17="","",VLOOKUP($J17,'講座選択テーブル'!$B$35:$E$40,4,FALSE))</f>
      </c>
      <c r="Y17" s="295" t="s">
        <v>186</v>
      </c>
      <c r="Z17" s="207">
        <f t="shared" si="15"/>
      </c>
      <c r="AA17" s="299">
        <f>IF(J17="","",VLOOKUP(CONCATENATE(X17,Y17,Z17),'講座選択テーブル'!$G$1:$P$100,2,FALSE))</f>
      </c>
      <c r="AB17" s="218"/>
      <c r="AC17" s="216"/>
      <c r="AD17" s="207"/>
      <c r="AE17" s="301">
        <f>IF(AC17="","",VLOOKUP(CONCATENATE(ASC(LEFTB(AC17,2)),AF17,AG17,AH17),'講座選択テーブル'!$R$1:$S$298,2,FALSE))</f>
      </c>
      <c r="AF17" s="294">
        <f>IF(AD17="","",VLOOKUP($AD17,'講座選択テーブル'!$B$35:$E$40,2,FALSE))</f>
      </c>
      <c r="AG17" s="295" t="s">
        <v>186</v>
      </c>
      <c r="AH17" s="217"/>
      <c r="AI17" s="299">
        <f>IF(AD17="","",VLOOKUP(CONCATENATE(AF17,AG17,ASC(AH17)),'講座選択テーブル'!$G$1:$P$95,2,FALSE))</f>
      </c>
      <c r="AJ17" s="207"/>
      <c r="AK17" s="293">
        <f>IF(AC17="","",VLOOKUP(CONCATENATE(ASC(LEFTB(AC17,2)),AL17,AM17,AN17),'講座選択テーブル'!$R$1:$S$298,2,FALSE))</f>
      </c>
      <c r="AL17" s="294">
        <f>IF(AD17="","",VLOOKUP($AD17,'講座選択テーブル'!$B$35:$E$40,3,FALSE))</f>
      </c>
      <c r="AM17" s="295" t="s">
        <v>186</v>
      </c>
      <c r="AN17" s="217">
        <f t="shared" si="16"/>
      </c>
      <c r="AO17" s="299">
        <f>IF(AD17="","",VLOOKUP(CONCATENATE(AL17,AM17,ASC(AN17)),'講座選択テーブル'!$G$1:$P$100,2,FALSE))</f>
      </c>
      <c r="AP17" s="207"/>
      <c r="AQ17" s="293">
        <f>IF(AC17="","",VLOOKUP(CONCATENATE(ASC(LEFTB(AC17,2)),AR17,AS17,AT17),'講座選択テーブル'!$R$1:$S$298,2,FALSE))</f>
      </c>
      <c r="AR17" s="294">
        <f>IF(AD17="","",VLOOKUP($AD17,'講座選択テーブル'!$B$35:$E$40,4,FALSE))</f>
      </c>
      <c r="AS17" s="295" t="s">
        <v>186</v>
      </c>
      <c r="AT17" s="207">
        <f t="shared" si="17"/>
      </c>
      <c r="AU17" s="299">
        <f>IF(AD17="","",VLOOKUP(CONCATENATE(AR17,AS17,ASC(AT17)),'講座選択テーブル'!$G$1:$P$100,2,FALSE))</f>
      </c>
      <c r="AV17" s="218"/>
      <c r="AY17" s="365">
        <f t="shared" si="0"/>
      </c>
      <c r="AZ17" s="365">
        <f t="shared" si="1"/>
      </c>
      <c r="BA17" s="365">
        <f t="shared" si="2"/>
      </c>
      <c r="BB17" s="365">
        <f t="shared" si="3"/>
      </c>
      <c r="BC17" s="365">
        <f t="shared" si="4"/>
      </c>
      <c r="BD17" s="365">
        <f t="shared" si="5"/>
      </c>
      <c r="BE17" s="365">
        <f t="shared" si="6"/>
      </c>
      <c r="BF17" s="365">
        <f t="shared" si="7"/>
      </c>
      <c r="BG17" s="365">
        <f t="shared" si="8"/>
      </c>
      <c r="BH17" s="365">
        <f t="shared" si="9"/>
      </c>
      <c r="BI17" s="365">
        <f t="shared" si="10"/>
      </c>
      <c r="BJ17" s="365">
        <f t="shared" si="11"/>
      </c>
      <c r="BP17" s="365">
        <f t="shared" si="12"/>
      </c>
      <c r="BQ17" s="365">
        <f t="shared" si="13"/>
      </c>
    </row>
    <row r="18" spans="1:69" ht="30.75" customHeight="1" thickBot="1">
      <c r="A18" s="284">
        <v>10</v>
      </c>
      <c r="B18" s="210"/>
      <c r="C18" s="211"/>
      <c r="D18" s="211"/>
      <c r="E18" s="211"/>
      <c r="F18" s="210">
        <f t="shared" si="18"/>
      </c>
      <c r="G18" s="242">
        <f>IF(E18="","",IF(E18="無","－",VLOOKUP(F18,スクバテーブル!$A$3:$F$98,2,FALSE)))</f>
      </c>
      <c r="H18" s="285">
        <f>IF(E18="","",IF(E18="無","－",VLOOKUP(F18,スクバテーブル!$A$3:$F$98,3,FALSE)))</f>
      </c>
      <c r="I18" s="216"/>
      <c r="J18" s="207"/>
      <c r="K18" s="289">
        <f>IF(I18="","",VLOOKUP(CONCATENATE(ASC(LEFTB(I18,2)),L18,M18,N18),'講座選択テーブル'!$R$1:$S$298,2,FALSE))</f>
      </c>
      <c r="L18" s="249">
        <f>IF(J18="","",VLOOKUP($J18,'講座選択テーブル'!$B$35:$E$40,2,FALSE))</f>
      </c>
      <c r="M18" s="290" t="s">
        <v>186</v>
      </c>
      <c r="N18" s="217"/>
      <c r="O18" s="304">
        <f>IF(J18="","",VLOOKUP(CONCATENATE(L18,M18,ASC(N18)),'講座選択テーブル'!$G$1:$P$100,2,FALSE))</f>
      </c>
      <c r="P18" s="207"/>
      <c r="Q18" s="293">
        <f>IF(I18="","",VLOOKUP(CONCATENATE(ASC(LEFTB(I18,2)),R18,S18,T18),'講座選択テーブル'!$R$1:$S$298,2,FALSE))</f>
      </c>
      <c r="R18" s="294">
        <f>IF(J18="","",VLOOKUP($J18,'講座選択テーブル'!$B$35:$E$40,3,FALSE))</f>
      </c>
      <c r="S18" s="295" t="s">
        <v>186</v>
      </c>
      <c r="T18" s="217">
        <f t="shared" si="14"/>
      </c>
      <c r="U18" s="299">
        <f>IF(J18="","",VLOOKUP(CONCATENATE(R18,S18,T18),'講座選択テーブル'!$G$1:$P$100,2,FALSE))</f>
      </c>
      <c r="V18" s="207"/>
      <c r="W18" s="293">
        <f>IF(I18="","",VLOOKUP(CONCATENATE(ASC(LEFTB(I18,2)),X18,Y18,Z18),'講座選択テーブル'!$R$1:$S$298,2,FALSE))</f>
      </c>
      <c r="X18" s="294">
        <f>IF(J18="","",VLOOKUP($J18,'講座選択テーブル'!$B$35:$E$40,4,FALSE))</f>
      </c>
      <c r="Y18" s="295" t="s">
        <v>186</v>
      </c>
      <c r="Z18" s="207">
        <f t="shared" si="15"/>
      </c>
      <c r="AA18" s="299">
        <f>IF(J18="","",VLOOKUP(CONCATENATE(X18,Y18,Z18),'講座選択テーブル'!$G$1:$P$100,2,FALSE))</f>
      </c>
      <c r="AB18" s="218"/>
      <c r="AC18" s="216"/>
      <c r="AD18" s="207"/>
      <c r="AE18" s="301">
        <f>IF(AC18="","",VLOOKUP(CONCATENATE(ASC(LEFTB(AC18,2)),AF18,AG18,AH18),'講座選択テーブル'!$R$1:$S$298,2,FALSE))</f>
      </c>
      <c r="AF18" s="294">
        <f>IF(AD18="","",VLOOKUP($AD18,'講座選択テーブル'!$B$35:$E$40,2,FALSE))</f>
      </c>
      <c r="AG18" s="295" t="s">
        <v>186</v>
      </c>
      <c r="AH18" s="217"/>
      <c r="AI18" s="299">
        <f>IF(AD18="","",VLOOKUP(CONCATENATE(AF18,AG18,ASC(AH18)),'講座選択テーブル'!$G$1:$P$95,2,FALSE))</f>
      </c>
      <c r="AJ18" s="207"/>
      <c r="AK18" s="293">
        <f>IF(AC18="","",VLOOKUP(CONCATENATE(ASC(LEFTB(AC18,2)),AL18,AM18,AN18),'講座選択テーブル'!$R$1:$S$298,2,FALSE))</f>
      </c>
      <c r="AL18" s="294">
        <f>IF(AD18="","",VLOOKUP($AD18,'講座選択テーブル'!$B$35:$E$40,3,FALSE))</f>
      </c>
      <c r="AM18" s="295" t="s">
        <v>186</v>
      </c>
      <c r="AN18" s="217">
        <f t="shared" si="16"/>
      </c>
      <c r="AO18" s="299">
        <f>IF(AD18="","",VLOOKUP(CONCATENATE(AL18,AM18,ASC(AN18)),'講座選択テーブル'!$G$1:$P$100,2,FALSE))</f>
      </c>
      <c r="AP18" s="207"/>
      <c r="AQ18" s="293">
        <f>IF(AC18="","",VLOOKUP(CONCATENATE(ASC(LEFTB(AC18,2)),AR18,AS18,AT18),'講座選択テーブル'!$R$1:$S$298,2,FALSE))</f>
      </c>
      <c r="AR18" s="294">
        <f>IF(AD18="","",VLOOKUP($AD18,'講座選択テーブル'!$B$35:$E$40,4,FALSE))</f>
      </c>
      <c r="AS18" s="295" t="s">
        <v>186</v>
      </c>
      <c r="AT18" s="207">
        <f t="shared" si="17"/>
      </c>
      <c r="AU18" s="299">
        <f>IF(AD18="","",VLOOKUP(CONCATENATE(AR18,AS18,ASC(AT18)),'講座選択テーブル'!$G$1:$P$100,2,FALSE))</f>
      </c>
      <c r="AV18" s="218"/>
      <c r="AY18" s="365">
        <f t="shared" si="0"/>
      </c>
      <c r="AZ18" s="365">
        <f t="shared" si="1"/>
      </c>
      <c r="BA18" s="365">
        <f t="shared" si="2"/>
      </c>
      <c r="BB18" s="365">
        <f t="shared" si="3"/>
      </c>
      <c r="BC18" s="365">
        <f t="shared" si="4"/>
      </c>
      <c r="BD18" s="365">
        <f t="shared" si="5"/>
      </c>
      <c r="BE18" s="365">
        <f t="shared" si="6"/>
      </c>
      <c r="BF18" s="365">
        <f t="shared" si="7"/>
      </c>
      <c r="BG18" s="365">
        <f t="shared" si="8"/>
      </c>
      <c r="BH18" s="365">
        <f t="shared" si="9"/>
      </c>
      <c r="BI18" s="365">
        <f t="shared" si="10"/>
      </c>
      <c r="BJ18" s="365">
        <f t="shared" si="11"/>
      </c>
      <c r="BP18" s="365">
        <f t="shared" si="12"/>
      </c>
      <c r="BQ18" s="365">
        <f t="shared" si="13"/>
      </c>
    </row>
    <row r="19" spans="1:69" ht="30.75" customHeight="1" thickBot="1">
      <c r="A19" s="284">
        <v>11</v>
      </c>
      <c r="B19" s="210"/>
      <c r="C19" s="211"/>
      <c r="D19" s="211"/>
      <c r="E19" s="211"/>
      <c r="F19" s="210">
        <f t="shared" si="18"/>
      </c>
      <c r="G19" s="242">
        <f>IF(E19="","",IF(E19="無","－",VLOOKUP(F19,スクバテーブル!$A$3:$F$98,2,FALSE)))</f>
      </c>
      <c r="H19" s="285">
        <f>IF(E19="","",IF(E19="無","－",VLOOKUP(F19,スクバテーブル!$A$3:$F$98,3,FALSE)))</f>
      </c>
      <c r="I19" s="216"/>
      <c r="J19" s="207"/>
      <c r="K19" s="289">
        <f>IF(I19="","",VLOOKUP(CONCATENATE(ASC(LEFTB(I19,2)),L19,M19,N19),'講座選択テーブル'!$R$1:$S$298,2,FALSE))</f>
      </c>
      <c r="L19" s="249">
        <f>IF(J19="","",VLOOKUP($J19,'講座選択テーブル'!$B$35:$E$40,2,FALSE))</f>
      </c>
      <c r="M19" s="290" t="s">
        <v>186</v>
      </c>
      <c r="N19" s="217"/>
      <c r="O19" s="304">
        <f>IF(J19="","",VLOOKUP(CONCATENATE(L19,M19,ASC(N19)),'講座選択テーブル'!$G$1:$P$100,2,FALSE))</f>
      </c>
      <c r="P19" s="207"/>
      <c r="Q19" s="293">
        <f>IF(I19="","",VLOOKUP(CONCATENATE(ASC(LEFTB(I19,2)),R19,S19,T19),'講座選択テーブル'!$R$1:$S$298,2,FALSE))</f>
      </c>
      <c r="R19" s="294">
        <f>IF(J19="","",VLOOKUP($J19,'講座選択テーブル'!$B$35:$E$40,3,FALSE))</f>
      </c>
      <c r="S19" s="295" t="s">
        <v>186</v>
      </c>
      <c r="T19" s="217">
        <f t="shared" si="14"/>
      </c>
      <c r="U19" s="299">
        <f>IF(J19="","",VLOOKUP(CONCATENATE(R19,S19,T19),'講座選択テーブル'!$G$1:$P$100,2,FALSE))</f>
      </c>
      <c r="V19" s="207"/>
      <c r="W19" s="293">
        <f>IF(I19="","",VLOOKUP(CONCATENATE(ASC(LEFTB(I19,2)),X19,Y19,Z19),'講座選択テーブル'!$R$1:$S$298,2,FALSE))</f>
      </c>
      <c r="X19" s="294">
        <f>IF(J19="","",VLOOKUP($J19,'講座選択テーブル'!$B$35:$E$40,4,FALSE))</f>
      </c>
      <c r="Y19" s="295" t="s">
        <v>186</v>
      </c>
      <c r="Z19" s="207">
        <f t="shared" si="15"/>
      </c>
      <c r="AA19" s="299">
        <f>IF(J19="","",VLOOKUP(CONCATENATE(X19,Y19,Z19),'講座選択テーブル'!$G$1:$P$100,2,FALSE))</f>
      </c>
      <c r="AB19" s="218"/>
      <c r="AC19" s="216"/>
      <c r="AD19" s="207"/>
      <c r="AE19" s="301">
        <f>IF(AC19="","",VLOOKUP(CONCATENATE(ASC(LEFTB(AC19,2)),AF19,AG19,AH19),'講座選択テーブル'!$R$1:$S$298,2,FALSE))</f>
      </c>
      <c r="AF19" s="294">
        <f>IF(AD19="","",VLOOKUP($AD19,'講座選択テーブル'!$B$35:$E$40,2,FALSE))</f>
      </c>
      <c r="AG19" s="295" t="s">
        <v>186</v>
      </c>
      <c r="AH19" s="217"/>
      <c r="AI19" s="299">
        <f>IF(AD19="","",VLOOKUP(CONCATENATE(AF19,AG19,ASC(AH19)),'講座選択テーブル'!$G$1:$P$95,2,FALSE))</f>
      </c>
      <c r="AJ19" s="207"/>
      <c r="AK19" s="293">
        <f>IF(AC19="","",VLOOKUP(CONCATENATE(ASC(LEFTB(AC19,2)),AL19,AM19,AN19),'講座選択テーブル'!$R$1:$S$298,2,FALSE))</f>
      </c>
      <c r="AL19" s="294">
        <f>IF(AD19="","",VLOOKUP($AD19,'講座選択テーブル'!$B$35:$E$40,3,FALSE))</f>
      </c>
      <c r="AM19" s="295" t="s">
        <v>186</v>
      </c>
      <c r="AN19" s="217">
        <f t="shared" si="16"/>
      </c>
      <c r="AO19" s="299">
        <f>IF(AD19="","",VLOOKUP(CONCATENATE(AL19,AM19,ASC(AN19)),'講座選択テーブル'!$G$1:$P$100,2,FALSE))</f>
      </c>
      <c r="AP19" s="207"/>
      <c r="AQ19" s="293">
        <f>IF(AC19="","",VLOOKUP(CONCATENATE(ASC(LEFTB(AC19,2)),AR19,AS19,AT19),'講座選択テーブル'!$R$1:$S$298,2,FALSE))</f>
      </c>
      <c r="AR19" s="294">
        <f>IF(AD19="","",VLOOKUP($AD19,'講座選択テーブル'!$B$35:$E$40,4,FALSE))</f>
      </c>
      <c r="AS19" s="295" t="s">
        <v>186</v>
      </c>
      <c r="AT19" s="207">
        <f t="shared" si="17"/>
      </c>
      <c r="AU19" s="299">
        <f>IF(AD19="","",VLOOKUP(CONCATENATE(AR19,AS19,ASC(AT19)),'講座選択テーブル'!$G$1:$P$100,2,FALSE))</f>
      </c>
      <c r="AV19" s="218"/>
      <c r="AY19" s="365">
        <f t="shared" si="0"/>
      </c>
      <c r="AZ19" s="365">
        <f t="shared" si="1"/>
      </c>
      <c r="BA19" s="365">
        <f t="shared" si="2"/>
      </c>
      <c r="BB19" s="365">
        <f t="shared" si="3"/>
      </c>
      <c r="BC19" s="365">
        <f t="shared" si="4"/>
      </c>
      <c r="BD19" s="365">
        <f t="shared" si="5"/>
      </c>
      <c r="BE19" s="365">
        <f t="shared" si="6"/>
      </c>
      <c r="BF19" s="365">
        <f t="shared" si="7"/>
      </c>
      <c r="BG19" s="365">
        <f t="shared" si="8"/>
      </c>
      <c r="BH19" s="365">
        <f t="shared" si="9"/>
      </c>
      <c r="BI19" s="365">
        <f t="shared" si="10"/>
      </c>
      <c r="BJ19" s="365">
        <f t="shared" si="11"/>
      </c>
      <c r="BP19" s="365">
        <f t="shared" si="12"/>
      </c>
      <c r="BQ19" s="365">
        <f t="shared" si="13"/>
      </c>
    </row>
    <row r="20" spans="1:69" ht="30.75" customHeight="1" thickBot="1">
      <c r="A20" s="284">
        <v>12</v>
      </c>
      <c r="B20" s="210"/>
      <c r="C20" s="211"/>
      <c r="D20" s="211"/>
      <c r="E20" s="211"/>
      <c r="F20" s="210">
        <f t="shared" si="18"/>
      </c>
      <c r="G20" s="242">
        <f>IF(E20="","",IF(E20="無","－",VLOOKUP(F20,スクバテーブル!$A$3:$F$98,2,FALSE)))</f>
      </c>
      <c r="H20" s="285">
        <f>IF(E20="","",IF(E20="無","－",VLOOKUP(F20,スクバテーブル!$A$3:$F$98,3,FALSE)))</f>
      </c>
      <c r="I20" s="216"/>
      <c r="J20" s="207"/>
      <c r="K20" s="289">
        <f>IF(I20="","",VLOOKUP(CONCATENATE(ASC(LEFTB(I20,2)),L20,M20,N20),'講座選択テーブル'!$R$1:$S$298,2,FALSE))</f>
      </c>
      <c r="L20" s="249">
        <f>IF(J20="","",VLOOKUP($J20,'講座選択テーブル'!$B$35:$E$40,2,FALSE))</f>
      </c>
      <c r="M20" s="290" t="s">
        <v>186</v>
      </c>
      <c r="N20" s="217"/>
      <c r="O20" s="304">
        <f>IF(J20="","",VLOOKUP(CONCATENATE(L20,M20,ASC(N20)),'講座選択テーブル'!$G$1:$P$100,2,FALSE))</f>
      </c>
      <c r="P20" s="207"/>
      <c r="Q20" s="293">
        <f>IF(I20="","",VLOOKUP(CONCATENATE(ASC(LEFTB(I20,2)),R20,S20,T20),'講座選択テーブル'!$R$1:$S$298,2,FALSE))</f>
      </c>
      <c r="R20" s="294">
        <f>IF(J20="","",VLOOKUP($J20,'講座選択テーブル'!$B$35:$E$40,3,FALSE))</f>
      </c>
      <c r="S20" s="295" t="s">
        <v>186</v>
      </c>
      <c r="T20" s="217">
        <f t="shared" si="14"/>
      </c>
      <c r="U20" s="299">
        <f>IF(J20="","",VLOOKUP(CONCATENATE(R20,S20,T20),'講座選択テーブル'!$G$1:$P$100,2,FALSE))</f>
      </c>
      <c r="V20" s="207"/>
      <c r="W20" s="293">
        <f>IF(I20="","",VLOOKUP(CONCATENATE(ASC(LEFTB(I20,2)),X20,Y20,Z20),'講座選択テーブル'!$R$1:$S$298,2,FALSE))</f>
      </c>
      <c r="X20" s="294">
        <f>IF(J20="","",VLOOKUP($J20,'講座選択テーブル'!$B$35:$E$40,4,FALSE))</f>
      </c>
      <c r="Y20" s="295" t="s">
        <v>186</v>
      </c>
      <c r="Z20" s="207">
        <f t="shared" si="15"/>
      </c>
      <c r="AA20" s="299">
        <f>IF(J20="","",VLOOKUP(CONCATENATE(X20,Y20,Z20),'講座選択テーブル'!$G$1:$P$100,2,FALSE))</f>
      </c>
      <c r="AB20" s="218"/>
      <c r="AC20" s="216"/>
      <c r="AD20" s="207"/>
      <c r="AE20" s="301">
        <f>IF(AC20="","",VLOOKUP(CONCATENATE(ASC(LEFTB(AC20,2)),AF20,AG20,AH20),'講座選択テーブル'!$R$1:$S$298,2,FALSE))</f>
      </c>
      <c r="AF20" s="294">
        <f>IF(AD20="","",VLOOKUP($AD20,'講座選択テーブル'!$B$35:$E$40,2,FALSE))</f>
      </c>
      <c r="AG20" s="295" t="s">
        <v>186</v>
      </c>
      <c r="AH20" s="217"/>
      <c r="AI20" s="299">
        <f>IF(AD20="","",VLOOKUP(CONCATENATE(AF20,AG20,ASC(AH20)),'講座選択テーブル'!$G$1:$P$95,2,FALSE))</f>
      </c>
      <c r="AJ20" s="207"/>
      <c r="AK20" s="293">
        <f>IF(AC20="","",VLOOKUP(CONCATENATE(ASC(LEFTB(AC20,2)),AL20,AM20,AN20),'講座選択テーブル'!$R$1:$S$298,2,FALSE))</f>
      </c>
      <c r="AL20" s="294">
        <f>IF(AD20="","",VLOOKUP($AD20,'講座選択テーブル'!$B$35:$E$40,3,FALSE))</f>
      </c>
      <c r="AM20" s="295" t="s">
        <v>186</v>
      </c>
      <c r="AN20" s="217">
        <f t="shared" si="16"/>
      </c>
      <c r="AO20" s="299">
        <f>IF(AD20="","",VLOOKUP(CONCATENATE(AL20,AM20,ASC(AN20)),'講座選択テーブル'!$G$1:$P$100,2,FALSE))</f>
      </c>
      <c r="AP20" s="207"/>
      <c r="AQ20" s="293">
        <f>IF(AC20="","",VLOOKUP(CONCATENATE(ASC(LEFTB(AC20,2)),AR20,AS20,AT20),'講座選択テーブル'!$R$1:$S$298,2,FALSE))</f>
      </c>
      <c r="AR20" s="294">
        <f>IF(AD20="","",VLOOKUP($AD20,'講座選択テーブル'!$B$35:$E$40,4,FALSE))</f>
      </c>
      <c r="AS20" s="295" t="s">
        <v>186</v>
      </c>
      <c r="AT20" s="207">
        <f t="shared" si="17"/>
      </c>
      <c r="AU20" s="299">
        <f>IF(AD20="","",VLOOKUP(CONCATENATE(AR20,AS20,ASC(AT20)),'講座選択テーブル'!$G$1:$P$100,2,FALSE))</f>
      </c>
      <c r="AV20" s="218"/>
      <c r="AY20" s="365">
        <f t="shared" si="0"/>
      </c>
      <c r="AZ20" s="365">
        <f t="shared" si="1"/>
      </c>
      <c r="BA20" s="365">
        <f t="shared" si="2"/>
      </c>
      <c r="BB20" s="365">
        <f t="shared" si="3"/>
      </c>
      <c r="BC20" s="365">
        <f t="shared" si="4"/>
      </c>
      <c r="BD20" s="365">
        <f t="shared" si="5"/>
      </c>
      <c r="BE20" s="365">
        <f t="shared" si="6"/>
      </c>
      <c r="BF20" s="365">
        <f t="shared" si="7"/>
      </c>
      <c r="BG20" s="365">
        <f t="shared" si="8"/>
      </c>
      <c r="BH20" s="365">
        <f t="shared" si="9"/>
      </c>
      <c r="BI20" s="365">
        <f t="shared" si="10"/>
      </c>
      <c r="BJ20" s="365">
        <f t="shared" si="11"/>
      </c>
      <c r="BP20" s="365">
        <f t="shared" si="12"/>
      </c>
      <c r="BQ20" s="365">
        <f t="shared" si="13"/>
      </c>
    </row>
    <row r="21" spans="1:69" ht="30.75" customHeight="1" thickBot="1">
      <c r="A21" s="284">
        <v>13</v>
      </c>
      <c r="B21" s="210"/>
      <c r="C21" s="211"/>
      <c r="D21" s="211"/>
      <c r="E21" s="211"/>
      <c r="F21" s="210">
        <f t="shared" si="18"/>
      </c>
      <c r="G21" s="242">
        <f>IF(E21="","",IF(E21="無","－",VLOOKUP(F21,スクバテーブル!$A$3:$F$98,2,FALSE)))</f>
      </c>
      <c r="H21" s="285">
        <f>IF(E21="","",IF(E21="無","－",VLOOKUP(F21,スクバテーブル!$A$3:$F$98,3,FALSE)))</f>
      </c>
      <c r="I21" s="216"/>
      <c r="J21" s="207"/>
      <c r="K21" s="289">
        <f>IF(I21="","",VLOOKUP(CONCATENATE(ASC(LEFTB(I21,2)),L21,M21,N21),'講座選択テーブル'!$R$1:$S$298,2,FALSE))</f>
      </c>
      <c r="L21" s="249">
        <f>IF(J21="","",VLOOKUP($J21,'講座選択テーブル'!$B$35:$E$40,2,FALSE))</f>
      </c>
      <c r="M21" s="290" t="s">
        <v>186</v>
      </c>
      <c r="N21" s="217"/>
      <c r="O21" s="304">
        <f>IF(J21="","",VLOOKUP(CONCATENATE(L21,M21,ASC(N21)),'講座選択テーブル'!$G$1:$P$100,2,FALSE))</f>
      </c>
      <c r="P21" s="207"/>
      <c r="Q21" s="293">
        <f>IF(I21="","",VLOOKUP(CONCATENATE(ASC(LEFTB(I21,2)),R21,S21,T21),'講座選択テーブル'!$R$1:$S$298,2,FALSE))</f>
      </c>
      <c r="R21" s="294">
        <f>IF(J21="","",VLOOKUP($J21,'講座選択テーブル'!$B$35:$E$40,3,FALSE))</f>
      </c>
      <c r="S21" s="295" t="s">
        <v>186</v>
      </c>
      <c r="T21" s="217">
        <f t="shared" si="14"/>
      </c>
      <c r="U21" s="299">
        <f>IF(J21="","",VLOOKUP(CONCATENATE(R21,S21,T21),'講座選択テーブル'!$G$1:$P$100,2,FALSE))</f>
      </c>
      <c r="V21" s="207"/>
      <c r="W21" s="293">
        <f>IF(I21="","",VLOOKUP(CONCATENATE(ASC(LEFTB(I21,2)),X21,Y21,Z21),'講座選択テーブル'!$R$1:$S$298,2,FALSE))</f>
      </c>
      <c r="X21" s="294">
        <f>IF(J21="","",VLOOKUP($J21,'講座選択テーブル'!$B$35:$E$40,4,FALSE))</f>
      </c>
      <c r="Y21" s="295" t="s">
        <v>186</v>
      </c>
      <c r="Z21" s="207">
        <f t="shared" si="15"/>
      </c>
      <c r="AA21" s="299">
        <f>IF(J21="","",VLOOKUP(CONCATENATE(X21,Y21,Z21),'講座選択テーブル'!$G$1:$P$100,2,FALSE))</f>
      </c>
      <c r="AB21" s="218"/>
      <c r="AC21" s="216"/>
      <c r="AD21" s="207"/>
      <c r="AE21" s="301">
        <f>IF(AC21="","",VLOOKUP(CONCATENATE(ASC(LEFTB(AC21,2)),AF21,AG21,AH21),'講座選択テーブル'!$R$1:$S$298,2,FALSE))</f>
      </c>
      <c r="AF21" s="294">
        <f>IF(AD21="","",VLOOKUP($AD21,'講座選択テーブル'!$B$35:$E$40,2,FALSE))</f>
      </c>
      <c r="AG21" s="295" t="s">
        <v>186</v>
      </c>
      <c r="AH21" s="217"/>
      <c r="AI21" s="299">
        <f>IF(AD21="","",VLOOKUP(CONCATENATE(AF21,AG21,ASC(AH21)),'講座選択テーブル'!$G$1:$P$95,2,FALSE))</f>
      </c>
      <c r="AJ21" s="207"/>
      <c r="AK21" s="293">
        <f>IF(AC21="","",VLOOKUP(CONCATENATE(ASC(LEFTB(AC21,2)),AL21,AM21,AN21),'講座選択テーブル'!$R$1:$S$298,2,FALSE))</f>
      </c>
      <c r="AL21" s="294">
        <f>IF(AD21="","",VLOOKUP($AD21,'講座選択テーブル'!$B$35:$E$40,3,FALSE))</f>
      </c>
      <c r="AM21" s="295" t="s">
        <v>186</v>
      </c>
      <c r="AN21" s="217">
        <f t="shared" si="16"/>
      </c>
      <c r="AO21" s="299">
        <f>IF(AD21="","",VLOOKUP(CONCATENATE(AL21,AM21,ASC(AN21)),'講座選択テーブル'!$G$1:$P$100,2,FALSE))</f>
      </c>
      <c r="AP21" s="207"/>
      <c r="AQ21" s="293">
        <f>IF(AC21="","",VLOOKUP(CONCATENATE(ASC(LEFTB(AC21,2)),AR21,AS21,AT21),'講座選択テーブル'!$R$1:$S$298,2,FALSE))</f>
      </c>
      <c r="AR21" s="294">
        <f>IF(AD21="","",VLOOKUP($AD21,'講座選択テーブル'!$B$35:$E$40,4,FALSE))</f>
      </c>
      <c r="AS21" s="295" t="s">
        <v>186</v>
      </c>
      <c r="AT21" s="207">
        <f t="shared" si="17"/>
      </c>
      <c r="AU21" s="299">
        <f>IF(AD21="","",VLOOKUP(CONCATENATE(AR21,AS21,ASC(AT21)),'講座選択テーブル'!$G$1:$P$100,2,FALSE))</f>
      </c>
      <c r="AV21" s="218"/>
      <c r="AY21" s="365">
        <f t="shared" si="0"/>
      </c>
      <c r="AZ21" s="365">
        <f t="shared" si="1"/>
      </c>
      <c r="BA21" s="365">
        <f t="shared" si="2"/>
      </c>
      <c r="BB21" s="365">
        <f t="shared" si="3"/>
      </c>
      <c r="BC21" s="365">
        <f t="shared" si="4"/>
      </c>
      <c r="BD21" s="365">
        <f t="shared" si="5"/>
      </c>
      <c r="BE21" s="365">
        <f t="shared" si="6"/>
      </c>
      <c r="BF21" s="365">
        <f t="shared" si="7"/>
      </c>
      <c r="BG21" s="365">
        <f t="shared" si="8"/>
      </c>
      <c r="BH21" s="365">
        <f t="shared" si="9"/>
      </c>
      <c r="BI21" s="365">
        <f t="shared" si="10"/>
      </c>
      <c r="BJ21" s="365">
        <f t="shared" si="11"/>
      </c>
      <c r="BP21" s="365">
        <f t="shared" si="12"/>
      </c>
      <c r="BQ21" s="365">
        <f t="shared" si="13"/>
      </c>
    </row>
    <row r="22" spans="1:69" ht="30.75" customHeight="1" thickBot="1">
      <c r="A22" s="284">
        <v>14</v>
      </c>
      <c r="B22" s="210"/>
      <c r="C22" s="211"/>
      <c r="D22" s="211"/>
      <c r="E22" s="211"/>
      <c r="F22" s="210">
        <f t="shared" si="18"/>
      </c>
      <c r="G22" s="242">
        <f>IF(E22="","",IF(E22="無","－",VLOOKUP(F22,スクバテーブル!$A$3:$F$98,2,FALSE)))</f>
      </c>
      <c r="H22" s="285">
        <f>IF(E22="","",IF(E22="無","－",VLOOKUP(F22,スクバテーブル!$A$3:$F$98,3,FALSE)))</f>
      </c>
      <c r="I22" s="216"/>
      <c r="J22" s="207"/>
      <c r="K22" s="289">
        <f>IF(I22="","",VLOOKUP(CONCATENATE(ASC(LEFTB(I22,2)),L22,M22,N22),'講座選択テーブル'!$R$1:$S$298,2,FALSE))</f>
      </c>
      <c r="L22" s="249">
        <f>IF(J22="","",VLOOKUP($J22,'講座選択テーブル'!$B$35:$E$40,2,FALSE))</f>
      </c>
      <c r="M22" s="290" t="s">
        <v>186</v>
      </c>
      <c r="N22" s="217"/>
      <c r="O22" s="304">
        <f>IF(J22="","",VLOOKUP(CONCATENATE(L22,M22,ASC(N22)),'講座選択テーブル'!$G$1:$P$100,2,FALSE))</f>
      </c>
      <c r="P22" s="207"/>
      <c r="Q22" s="293">
        <f>IF(I22="","",VLOOKUP(CONCATENATE(ASC(LEFTB(I22,2)),R22,S22,T22),'講座選択テーブル'!$R$1:$S$298,2,FALSE))</f>
      </c>
      <c r="R22" s="294">
        <f>IF(J22="","",VLOOKUP($J22,'講座選択テーブル'!$B$35:$E$40,3,FALSE))</f>
      </c>
      <c r="S22" s="295" t="s">
        <v>186</v>
      </c>
      <c r="T22" s="217">
        <f t="shared" si="14"/>
      </c>
      <c r="U22" s="299">
        <f>IF(J22="","",VLOOKUP(CONCATENATE(R22,S22,T22),'講座選択テーブル'!$G$1:$P$100,2,FALSE))</f>
      </c>
      <c r="V22" s="207"/>
      <c r="W22" s="293">
        <f>IF(I22="","",VLOOKUP(CONCATENATE(ASC(LEFTB(I22,2)),X22,Y22,Z22),'講座選択テーブル'!$R$1:$S$298,2,FALSE))</f>
      </c>
      <c r="X22" s="294">
        <f>IF(J22="","",VLOOKUP($J22,'講座選択テーブル'!$B$35:$E$40,4,FALSE))</f>
      </c>
      <c r="Y22" s="295" t="s">
        <v>186</v>
      </c>
      <c r="Z22" s="207">
        <f t="shared" si="15"/>
      </c>
      <c r="AA22" s="299">
        <f>IF(J22="","",VLOOKUP(CONCATENATE(X22,Y22,Z22),'講座選択テーブル'!$G$1:$P$100,2,FALSE))</f>
      </c>
      <c r="AB22" s="218"/>
      <c r="AC22" s="216"/>
      <c r="AD22" s="207"/>
      <c r="AE22" s="301">
        <f>IF(AC22="","",VLOOKUP(CONCATENATE(ASC(LEFTB(AC22,2)),AF22,AG22,AH22),'講座選択テーブル'!$R$1:$S$298,2,FALSE))</f>
      </c>
      <c r="AF22" s="294">
        <f>IF(AD22="","",VLOOKUP($AD22,'講座選択テーブル'!$B$35:$E$40,2,FALSE))</f>
      </c>
      <c r="AG22" s="295" t="s">
        <v>186</v>
      </c>
      <c r="AH22" s="217"/>
      <c r="AI22" s="299">
        <f>IF(AD22="","",VLOOKUP(CONCATENATE(AF22,AG22,ASC(AH22)),'講座選択テーブル'!$G$1:$P$95,2,FALSE))</f>
      </c>
      <c r="AJ22" s="207"/>
      <c r="AK22" s="293">
        <f>IF(AC22="","",VLOOKUP(CONCATENATE(ASC(LEFTB(AC22,2)),AL22,AM22,AN22),'講座選択テーブル'!$R$1:$S$298,2,FALSE))</f>
      </c>
      <c r="AL22" s="294">
        <f>IF(AD22="","",VLOOKUP($AD22,'講座選択テーブル'!$B$35:$E$40,3,FALSE))</f>
      </c>
      <c r="AM22" s="295" t="s">
        <v>186</v>
      </c>
      <c r="AN22" s="217">
        <f t="shared" si="16"/>
      </c>
      <c r="AO22" s="299">
        <f>IF(AD22="","",VLOOKUP(CONCATENATE(AL22,AM22,ASC(AN22)),'講座選択テーブル'!$G$1:$P$100,2,FALSE))</f>
      </c>
      <c r="AP22" s="207"/>
      <c r="AQ22" s="293">
        <f>IF(AC22="","",VLOOKUP(CONCATENATE(ASC(LEFTB(AC22,2)),AR22,AS22,AT22),'講座選択テーブル'!$R$1:$S$298,2,FALSE))</f>
      </c>
      <c r="AR22" s="294">
        <f>IF(AD22="","",VLOOKUP($AD22,'講座選択テーブル'!$B$35:$E$40,4,FALSE))</f>
      </c>
      <c r="AS22" s="295" t="s">
        <v>186</v>
      </c>
      <c r="AT22" s="207">
        <f t="shared" si="17"/>
      </c>
      <c r="AU22" s="299">
        <f>IF(AD22="","",VLOOKUP(CONCATENATE(AR22,AS22,ASC(AT22)),'講座選択テーブル'!$G$1:$P$100,2,FALSE))</f>
      </c>
      <c r="AV22" s="218"/>
      <c r="AY22" s="365">
        <f t="shared" si="0"/>
      </c>
      <c r="AZ22" s="365">
        <f t="shared" si="1"/>
      </c>
      <c r="BA22" s="365">
        <f t="shared" si="2"/>
      </c>
      <c r="BB22" s="365">
        <f t="shared" si="3"/>
      </c>
      <c r="BC22" s="365">
        <f t="shared" si="4"/>
      </c>
      <c r="BD22" s="365">
        <f t="shared" si="5"/>
      </c>
      <c r="BE22" s="365">
        <f t="shared" si="6"/>
      </c>
      <c r="BF22" s="365">
        <f t="shared" si="7"/>
      </c>
      <c r="BG22" s="365">
        <f t="shared" si="8"/>
      </c>
      <c r="BH22" s="365">
        <f t="shared" si="9"/>
      </c>
      <c r="BI22" s="365">
        <f t="shared" si="10"/>
      </c>
      <c r="BJ22" s="365">
        <f t="shared" si="11"/>
      </c>
      <c r="BP22" s="365">
        <f t="shared" si="12"/>
      </c>
      <c r="BQ22" s="365">
        <f t="shared" si="13"/>
      </c>
    </row>
    <row r="23" spans="1:69" ht="30.75" customHeight="1" thickBot="1">
      <c r="A23" s="284">
        <v>15</v>
      </c>
      <c r="B23" s="210"/>
      <c r="C23" s="211"/>
      <c r="D23" s="211"/>
      <c r="E23" s="211"/>
      <c r="F23" s="210">
        <f t="shared" si="18"/>
      </c>
      <c r="G23" s="242">
        <f>IF(E23="","",IF(E23="無","－",VLOOKUP(F23,スクバテーブル!$A$3:$F$98,2,FALSE)))</f>
      </c>
      <c r="H23" s="285">
        <f>IF(E23="","",IF(E23="無","－",VLOOKUP(F23,スクバテーブル!$A$3:$F$98,3,FALSE)))</f>
      </c>
      <c r="I23" s="216"/>
      <c r="J23" s="207"/>
      <c r="K23" s="289">
        <f>IF(I23="","",VLOOKUP(CONCATENATE(ASC(LEFTB(I23,2)),L23,M23,N23),'講座選択テーブル'!$R$1:$S$298,2,FALSE))</f>
      </c>
      <c r="L23" s="249">
        <f>IF(J23="","",VLOOKUP($J23,'講座選択テーブル'!$B$35:$E$40,2,FALSE))</f>
      </c>
      <c r="M23" s="290" t="s">
        <v>186</v>
      </c>
      <c r="N23" s="217"/>
      <c r="O23" s="304">
        <f>IF(J23="","",VLOOKUP(CONCATENATE(L23,M23,ASC(N23)),'講座選択テーブル'!$G$1:$P$100,2,FALSE))</f>
      </c>
      <c r="P23" s="207"/>
      <c r="Q23" s="293">
        <f>IF(I23="","",VLOOKUP(CONCATENATE(ASC(LEFTB(I23,2)),R23,S23,T23),'講座選択テーブル'!$R$1:$S$298,2,FALSE))</f>
      </c>
      <c r="R23" s="294">
        <f>IF(J23="","",VLOOKUP($J23,'講座選択テーブル'!$B$35:$E$40,3,FALSE))</f>
      </c>
      <c r="S23" s="295" t="s">
        <v>186</v>
      </c>
      <c r="T23" s="217">
        <f t="shared" si="14"/>
      </c>
      <c r="U23" s="299">
        <f>IF(J23="","",VLOOKUP(CONCATENATE(R23,S23,T23),'講座選択テーブル'!$G$1:$P$100,2,FALSE))</f>
      </c>
      <c r="V23" s="207"/>
      <c r="W23" s="293">
        <f>IF(I23="","",VLOOKUP(CONCATENATE(ASC(LEFTB(I23,2)),X23,Y23,Z23),'講座選択テーブル'!$R$1:$S$298,2,FALSE))</f>
      </c>
      <c r="X23" s="294">
        <f>IF(J23="","",VLOOKUP($J23,'講座選択テーブル'!$B$35:$E$40,4,FALSE))</f>
      </c>
      <c r="Y23" s="295" t="s">
        <v>186</v>
      </c>
      <c r="Z23" s="207">
        <f t="shared" si="15"/>
      </c>
      <c r="AA23" s="299">
        <f>IF(J23="","",VLOOKUP(CONCATENATE(X23,Y23,Z23),'講座選択テーブル'!$G$1:$P$100,2,FALSE))</f>
      </c>
      <c r="AB23" s="218"/>
      <c r="AC23" s="216"/>
      <c r="AD23" s="207"/>
      <c r="AE23" s="301">
        <f>IF(AC23="","",VLOOKUP(CONCATENATE(ASC(LEFTB(AC23,2)),AF23,AG23,AH23),'講座選択テーブル'!$R$1:$S$298,2,FALSE))</f>
      </c>
      <c r="AF23" s="294">
        <f>IF(AD23="","",VLOOKUP($AD23,'講座選択テーブル'!$B$35:$E$40,2,FALSE))</f>
      </c>
      <c r="AG23" s="295" t="s">
        <v>186</v>
      </c>
      <c r="AH23" s="217"/>
      <c r="AI23" s="299">
        <f>IF(AD23="","",VLOOKUP(CONCATENATE(AF23,AG23,ASC(AH23)),'講座選択テーブル'!$G$1:$P$95,2,FALSE))</f>
      </c>
      <c r="AJ23" s="207"/>
      <c r="AK23" s="293">
        <f>IF(AC23="","",VLOOKUP(CONCATENATE(ASC(LEFTB(AC23,2)),AL23,AM23,AN23),'講座選択テーブル'!$R$1:$S$298,2,FALSE))</f>
      </c>
      <c r="AL23" s="294">
        <f>IF(AD23="","",VLOOKUP($AD23,'講座選択テーブル'!$B$35:$E$40,3,FALSE))</f>
      </c>
      <c r="AM23" s="295" t="s">
        <v>186</v>
      </c>
      <c r="AN23" s="217">
        <f t="shared" si="16"/>
      </c>
      <c r="AO23" s="299">
        <f>IF(AD23="","",VLOOKUP(CONCATENATE(AL23,AM23,ASC(AN23)),'講座選択テーブル'!$G$1:$P$100,2,FALSE))</f>
      </c>
      <c r="AP23" s="207"/>
      <c r="AQ23" s="293">
        <f>IF(AC23="","",VLOOKUP(CONCATENATE(ASC(LEFTB(AC23,2)),AR23,AS23,AT23),'講座選択テーブル'!$R$1:$S$298,2,FALSE))</f>
      </c>
      <c r="AR23" s="294">
        <f>IF(AD23="","",VLOOKUP($AD23,'講座選択テーブル'!$B$35:$E$40,4,FALSE))</f>
      </c>
      <c r="AS23" s="295" t="s">
        <v>186</v>
      </c>
      <c r="AT23" s="207">
        <f t="shared" si="17"/>
      </c>
      <c r="AU23" s="299">
        <f>IF(AD23="","",VLOOKUP(CONCATENATE(AR23,AS23,ASC(AT23)),'講座選択テーブル'!$G$1:$P$100,2,FALSE))</f>
      </c>
      <c r="AV23" s="218"/>
      <c r="AY23" s="365">
        <f t="shared" si="0"/>
      </c>
      <c r="AZ23" s="365">
        <f t="shared" si="1"/>
      </c>
      <c r="BA23" s="365">
        <f t="shared" si="2"/>
      </c>
      <c r="BB23" s="365">
        <f t="shared" si="3"/>
      </c>
      <c r="BC23" s="365">
        <f t="shared" si="4"/>
      </c>
      <c r="BD23" s="365">
        <f t="shared" si="5"/>
      </c>
      <c r="BE23" s="365">
        <f t="shared" si="6"/>
      </c>
      <c r="BF23" s="365">
        <f t="shared" si="7"/>
      </c>
      <c r="BG23" s="365">
        <f t="shared" si="8"/>
      </c>
      <c r="BH23" s="365">
        <f t="shared" si="9"/>
      </c>
      <c r="BI23" s="365">
        <f t="shared" si="10"/>
      </c>
      <c r="BJ23" s="365">
        <f t="shared" si="11"/>
      </c>
      <c r="BP23" s="365">
        <f t="shared" si="12"/>
      </c>
      <c r="BQ23" s="365">
        <f t="shared" si="13"/>
      </c>
    </row>
    <row r="24" spans="1:69" ht="30.75" customHeight="1" thickBot="1">
      <c r="A24" s="284">
        <v>16</v>
      </c>
      <c r="B24" s="210"/>
      <c r="C24" s="211"/>
      <c r="D24" s="211"/>
      <c r="E24" s="211"/>
      <c r="F24" s="210">
        <f t="shared" si="18"/>
      </c>
      <c r="G24" s="242">
        <f>IF(E24="","",IF(E24="無","－",VLOOKUP(F24,スクバテーブル!$A$3:$F$98,2,FALSE)))</f>
      </c>
      <c r="H24" s="285">
        <f>IF(E24="","",IF(E24="無","－",VLOOKUP(F24,スクバテーブル!$A$3:$F$98,3,FALSE)))</f>
      </c>
      <c r="I24" s="216"/>
      <c r="J24" s="207"/>
      <c r="K24" s="289">
        <f>IF(I24="","",VLOOKUP(CONCATENATE(ASC(LEFTB(I24,2)),L24,M24,N24),'講座選択テーブル'!$R$1:$S$298,2,FALSE))</f>
      </c>
      <c r="L24" s="249">
        <f>IF(J24="","",VLOOKUP($J24,'講座選択テーブル'!$B$35:$E$40,2,FALSE))</f>
      </c>
      <c r="M24" s="290" t="s">
        <v>186</v>
      </c>
      <c r="N24" s="217"/>
      <c r="O24" s="304">
        <f>IF(J24="","",VLOOKUP(CONCATENATE(L24,M24,ASC(N24)),'講座選択テーブル'!$G$1:$P$100,2,FALSE))</f>
      </c>
      <c r="P24" s="207"/>
      <c r="Q24" s="293">
        <f>IF(I24="","",VLOOKUP(CONCATENATE(ASC(LEFTB(I24,2)),R24,S24,T24),'講座選択テーブル'!$R$1:$S$298,2,FALSE))</f>
      </c>
      <c r="R24" s="294">
        <f>IF(J24="","",VLOOKUP($J24,'講座選択テーブル'!$B$35:$E$40,3,FALSE))</f>
      </c>
      <c r="S24" s="295" t="s">
        <v>186</v>
      </c>
      <c r="T24" s="217">
        <f t="shared" si="14"/>
      </c>
      <c r="U24" s="299">
        <f>IF(J24="","",VLOOKUP(CONCATENATE(R24,S24,T24),'講座選択テーブル'!$G$1:$P$100,2,FALSE))</f>
      </c>
      <c r="V24" s="207"/>
      <c r="W24" s="293">
        <f>IF(I24="","",VLOOKUP(CONCATENATE(ASC(LEFTB(I24,2)),X24,Y24,Z24),'講座選択テーブル'!$R$1:$S$298,2,FALSE))</f>
      </c>
      <c r="X24" s="294">
        <f>IF(J24="","",VLOOKUP($J24,'講座選択テーブル'!$B$35:$E$40,4,FALSE))</f>
      </c>
      <c r="Y24" s="295" t="s">
        <v>186</v>
      </c>
      <c r="Z24" s="207">
        <f t="shared" si="15"/>
      </c>
      <c r="AA24" s="299">
        <f>IF(J24="","",VLOOKUP(CONCATENATE(X24,Y24,Z24),'講座選択テーブル'!$G$1:$P$100,2,FALSE))</f>
      </c>
      <c r="AB24" s="218"/>
      <c r="AC24" s="216"/>
      <c r="AD24" s="207"/>
      <c r="AE24" s="301">
        <f>IF(AC24="","",VLOOKUP(CONCATENATE(ASC(LEFTB(AC24,2)),AF24,AG24,AH24),'講座選択テーブル'!$R$1:$S$298,2,FALSE))</f>
      </c>
      <c r="AF24" s="294">
        <f>IF(AD24="","",VLOOKUP($AD24,'講座選択テーブル'!$B$35:$E$40,2,FALSE))</f>
      </c>
      <c r="AG24" s="295" t="s">
        <v>186</v>
      </c>
      <c r="AH24" s="217"/>
      <c r="AI24" s="299">
        <f>IF(AD24="","",VLOOKUP(CONCATENATE(AF24,AG24,ASC(AH24)),'講座選択テーブル'!$G$1:$P$95,2,FALSE))</f>
      </c>
      <c r="AJ24" s="207"/>
      <c r="AK24" s="293">
        <f>IF(AC24="","",VLOOKUP(CONCATENATE(ASC(LEFTB(AC24,2)),AL24,AM24,AN24),'講座選択テーブル'!$R$1:$S$298,2,FALSE))</f>
      </c>
      <c r="AL24" s="294">
        <f>IF(AD24="","",VLOOKUP($AD24,'講座選択テーブル'!$B$35:$E$40,3,FALSE))</f>
      </c>
      <c r="AM24" s="295" t="s">
        <v>186</v>
      </c>
      <c r="AN24" s="217">
        <f t="shared" si="16"/>
      </c>
      <c r="AO24" s="299">
        <f>IF(AD24="","",VLOOKUP(CONCATENATE(AL24,AM24,ASC(AN24)),'講座選択テーブル'!$G$1:$P$100,2,FALSE))</f>
      </c>
      <c r="AP24" s="207"/>
      <c r="AQ24" s="293">
        <f>IF(AC24="","",VLOOKUP(CONCATENATE(ASC(LEFTB(AC24,2)),AR24,AS24,AT24),'講座選択テーブル'!$R$1:$S$298,2,FALSE))</f>
      </c>
      <c r="AR24" s="294">
        <f>IF(AD24="","",VLOOKUP($AD24,'講座選択テーブル'!$B$35:$E$40,4,FALSE))</f>
      </c>
      <c r="AS24" s="295" t="s">
        <v>186</v>
      </c>
      <c r="AT24" s="207">
        <f t="shared" si="17"/>
      </c>
      <c r="AU24" s="299">
        <f>IF(AD24="","",VLOOKUP(CONCATENATE(AR24,AS24,ASC(AT24)),'講座選択テーブル'!$G$1:$P$100,2,FALSE))</f>
      </c>
      <c r="AV24" s="218"/>
      <c r="AY24" s="365">
        <f aca="true" t="shared" si="19" ref="AY24:AY30">IF(L24="","",CONCATENATE(L24,M24,ASC(N24)))</f>
      </c>
      <c r="AZ24" s="365">
        <f aca="true" t="shared" si="20" ref="AZ24:AZ30">IF(P24="","",P24)</f>
      </c>
      <c r="BA24" s="365">
        <f aca="true" t="shared" si="21" ref="BA24:BA30">IF(R24="","",CONCATENATE(R24,S24,T24))</f>
      </c>
      <c r="BB24" s="365">
        <f aca="true" t="shared" si="22" ref="BB24:BB30">IF(V24="","",V24)</f>
      </c>
      <c r="BC24" s="365">
        <f aca="true" t="shared" si="23" ref="BC24:BC30">IF(X24="","",CONCATENATE(X24,Y24,Z24))</f>
      </c>
      <c r="BD24" s="365">
        <f aca="true" t="shared" si="24" ref="BD24:BD30">IF(AB24="","",AB24)</f>
      </c>
      <c r="BE24" s="365">
        <f aca="true" t="shared" si="25" ref="BE24:BE30">IF(AF24="","",CONCATENATE(AF24,AG24,ASC(AH24)))</f>
      </c>
      <c r="BF24" s="365">
        <f aca="true" t="shared" si="26" ref="BF24:BF30">IF(AJ24="","",AJ24)</f>
      </c>
      <c r="BG24" s="365">
        <f aca="true" t="shared" si="27" ref="BG24:BG30">IF(AL24="","",CONCATENATE(AL24,AM24,ASC(AN24)))</f>
      </c>
      <c r="BH24" s="365">
        <f aca="true" t="shared" si="28" ref="BH24:BH30">IF(AP24="","",AP24)</f>
      </c>
      <c r="BI24" s="365">
        <f aca="true" t="shared" si="29" ref="BI24:BI30">IF(AR24="","",CONCATENATE(AR24,AS24,ASC(AT24)))</f>
      </c>
      <c r="BJ24" s="365">
        <f aca="true" t="shared" si="30" ref="BJ24:BJ30">IF(AV24="","",AV24)</f>
      </c>
      <c r="BP24" s="365">
        <f t="shared" si="12"/>
      </c>
      <c r="BQ24" s="365">
        <f t="shared" si="13"/>
      </c>
    </row>
    <row r="25" spans="1:69" ht="30.75" customHeight="1" thickBot="1">
      <c r="A25" s="284">
        <v>17</v>
      </c>
      <c r="B25" s="210"/>
      <c r="C25" s="211"/>
      <c r="D25" s="211"/>
      <c r="E25" s="211"/>
      <c r="F25" s="210">
        <f t="shared" si="18"/>
      </c>
      <c r="G25" s="242">
        <f>IF(E25="","",IF(E25="無","－",VLOOKUP(F25,スクバテーブル!$A$3:$F$98,2,FALSE)))</f>
      </c>
      <c r="H25" s="285">
        <f>IF(E25="","",IF(E25="無","－",VLOOKUP(F25,スクバテーブル!$A$3:$F$98,3,FALSE)))</f>
      </c>
      <c r="I25" s="216"/>
      <c r="J25" s="207"/>
      <c r="K25" s="289">
        <f>IF(I25="","",VLOOKUP(CONCATENATE(ASC(LEFTB(I25,2)),L25,M25,N25),'講座選択テーブル'!$R$1:$S$298,2,FALSE))</f>
      </c>
      <c r="L25" s="249">
        <f>IF(J25="","",VLOOKUP($J25,'講座選択テーブル'!$B$35:$E$40,2,FALSE))</f>
      </c>
      <c r="M25" s="290" t="s">
        <v>186</v>
      </c>
      <c r="N25" s="217"/>
      <c r="O25" s="304">
        <f>IF(J25="","",VLOOKUP(CONCATENATE(L25,M25,ASC(N25)),'講座選択テーブル'!$G$1:$P$100,2,FALSE))</f>
      </c>
      <c r="P25" s="207"/>
      <c r="Q25" s="293">
        <f>IF(I25="","",VLOOKUP(CONCATENATE(ASC(LEFTB(I25,2)),R25,S25,T25),'講座選択テーブル'!$R$1:$S$298,2,FALSE))</f>
      </c>
      <c r="R25" s="294">
        <f>IF(J25="","",VLOOKUP($J25,'講座選択テーブル'!$B$35:$E$40,3,FALSE))</f>
      </c>
      <c r="S25" s="295" t="s">
        <v>186</v>
      </c>
      <c r="T25" s="217">
        <f t="shared" si="14"/>
      </c>
      <c r="U25" s="299">
        <f>IF(J25="","",VLOOKUP(CONCATENATE(R25,S25,T25),'講座選択テーブル'!$G$1:$P$100,2,FALSE))</f>
      </c>
      <c r="V25" s="207"/>
      <c r="W25" s="293">
        <f>IF(I25="","",VLOOKUP(CONCATENATE(ASC(LEFTB(I25,2)),X25,Y25,Z25),'講座選択テーブル'!$R$1:$S$298,2,FALSE))</f>
      </c>
      <c r="X25" s="294">
        <f>IF(J25="","",VLOOKUP($J25,'講座選択テーブル'!$B$35:$E$40,4,FALSE))</f>
      </c>
      <c r="Y25" s="295" t="s">
        <v>186</v>
      </c>
      <c r="Z25" s="207">
        <f t="shared" si="15"/>
      </c>
      <c r="AA25" s="299">
        <f>IF(J25="","",VLOOKUP(CONCATENATE(X25,Y25,Z25),'講座選択テーブル'!$G$1:$P$100,2,FALSE))</f>
      </c>
      <c r="AB25" s="218"/>
      <c r="AC25" s="216"/>
      <c r="AD25" s="207"/>
      <c r="AE25" s="301">
        <f>IF(AC25="","",VLOOKUP(CONCATENATE(ASC(LEFTB(AC25,2)),AF25,AG25,AH25),'講座選択テーブル'!$R$1:$S$298,2,FALSE))</f>
      </c>
      <c r="AF25" s="294">
        <f>IF(AD25="","",VLOOKUP($AD25,'講座選択テーブル'!$B$35:$E$40,2,FALSE))</f>
      </c>
      <c r="AG25" s="295" t="s">
        <v>186</v>
      </c>
      <c r="AH25" s="217"/>
      <c r="AI25" s="299">
        <f>IF(AD25="","",VLOOKUP(CONCATENATE(AF25,AG25,ASC(AH25)),'講座選択テーブル'!$G$1:$P$95,2,FALSE))</f>
      </c>
      <c r="AJ25" s="207"/>
      <c r="AK25" s="293">
        <f>IF(AC25="","",VLOOKUP(CONCATENATE(ASC(LEFTB(AC25,2)),AL25,AM25,AN25),'講座選択テーブル'!$R$1:$S$298,2,FALSE))</f>
      </c>
      <c r="AL25" s="294">
        <f>IF(AD25="","",VLOOKUP($AD25,'講座選択テーブル'!$B$35:$E$40,3,FALSE))</f>
      </c>
      <c r="AM25" s="295" t="s">
        <v>186</v>
      </c>
      <c r="AN25" s="217">
        <f t="shared" si="16"/>
      </c>
      <c r="AO25" s="299">
        <f>IF(AD25="","",VLOOKUP(CONCATENATE(AL25,AM25,ASC(AN25)),'講座選択テーブル'!$G$1:$P$100,2,FALSE))</f>
      </c>
      <c r="AP25" s="207"/>
      <c r="AQ25" s="293">
        <f>IF(AC25="","",VLOOKUP(CONCATENATE(ASC(LEFTB(AC25,2)),AR25,AS25,AT25),'講座選択テーブル'!$R$1:$S$298,2,FALSE))</f>
      </c>
      <c r="AR25" s="294">
        <f>IF(AD25="","",VLOOKUP($AD25,'講座選択テーブル'!$B$35:$E$40,4,FALSE))</f>
      </c>
      <c r="AS25" s="295" t="s">
        <v>186</v>
      </c>
      <c r="AT25" s="207">
        <f t="shared" si="17"/>
      </c>
      <c r="AU25" s="299">
        <f>IF(AD25="","",VLOOKUP(CONCATENATE(AR25,AS25,ASC(AT25)),'講座選択テーブル'!$G$1:$P$100,2,FALSE))</f>
      </c>
      <c r="AV25" s="218"/>
      <c r="AY25" s="365">
        <f t="shared" si="19"/>
      </c>
      <c r="AZ25" s="365">
        <f t="shared" si="20"/>
      </c>
      <c r="BA25" s="365">
        <f t="shared" si="21"/>
      </c>
      <c r="BB25" s="365">
        <f t="shared" si="22"/>
      </c>
      <c r="BC25" s="365">
        <f t="shared" si="23"/>
      </c>
      <c r="BD25" s="365">
        <f t="shared" si="24"/>
      </c>
      <c r="BE25" s="365">
        <f t="shared" si="25"/>
      </c>
      <c r="BF25" s="365">
        <f t="shared" si="26"/>
      </c>
      <c r="BG25" s="365">
        <f t="shared" si="27"/>
      </c>
      <c r="BH25" s="365">
        <f t="shared" si="28"/>
      </c>
      <c r="BI25" s="365">
        <f t="shared" si="29"/>
      </c>
      <c r="BJ25" s="365">
        <f t="shared" si="30"/>
      </c>
      <c r="BP25" s="365">
        <f t="shared" si="12"/>
      </c>
      <c r="BQ25" s="365">
        <f t="shared" si="13"/>
      </c>
    </row>
    <row r="26" spans="1:69" ht="30.75" customHeight="1" thickBot="1">
      <c r="A26" s="284">
        <v>18</v>
      </c>
      <c r="B26" s="210"/>
      <c r="C26" s="211"/>
      <c r="D26" s="211"/>
      <c r="E26" s="211"/>
      <c r="F26" s="210">
        <f t="shared" si="18"/>
      </c>
      <c r="G26" s="242">
        <f>IF(E26="","",IF(E26="無","－",VLOOKUP(F26,スクバテーブル!$A$3:$F$98,2,FALSE)))</f>
      </c>
      <c r="H26" s="285">
        <f>IF(E26="","",IF(E26="無","－",VLOOKUP(F26,スクバテーブル!$A$3:$F$98,3,FALSE)))</f>
      </c>
      <c r="I26" s="216"/>
      <c r="J26" s="207"/>
      <c r="K26" s="289">
        <f>IF(I26="","",VLOOKUP(CONCATENATE(ASC(LEFTB(I26,2)),L26,M26,N26),'講座選択テーブル'!$R$1:$S$298,2,FALSE))</f>
      </c>
      <c r="L26" s="249">
        <f>IF(J26="","",VLOOKUP($J26,'講座選択テーブル'!$B$35:$E$40,2,FALSE))</f>
      </c>
      <c r="M26" s="290" t="s">
        <v>186</v>
      </c>
      <c r="N26" s="217"/>
      <c r="O26" s="304">
        <f>IF(J26="","",VLOOKUP(CONCATENATE(L26,M26,ASC(N26)),'講座選択テーブル'!$G$1:$P$100,2,FALSE))</f>
      </c>
      <c r="P26" s="207"/>
      <c r="Q26" s="293">
        <f>IF(I26="","",VLOOKUP(CONCATENATE(ASC(LEFTB(I26,2)),R26,S26,T26),'講座選択テーブル'!$R$1:$S$298,2,FALSE))</f>
      </c>
      <c r="R26" s="294">
        <f>IF(J26="","",VLOOKUP($J26,'講座選択テーブル'!$B$35:$E$40,3,FALSE))</f>
      </c>
      <c r="S26" s="295" t="s">
        <v>186</v>
      </c>
      <c r="T26" s="217">
        <f t="shared" si="14"/>
      </c>
      <c r="U26" s="299">
        <f>IF(J26="","",VLOOKUP(CONCATENATE(R26,S26,T26),'講座選択テーブル'!$G$1:$P$100,2,FALSE))</f>
      </c>
      <c r="V26" s="207"/>
      <c r="W26" s="293">
        <f>IF(I26="","",VLOOKUP(CONCATENATE(ASC(LEFTB(I26,2)),X26,Y26,Z26),'講座選択テーブル'!$R$1:$S$298,2,FALSE))</f>
      </c>
      <c r="X26" s="294">
        <f>IF(J26="","",VLOOKUP($J26,'講座選択テーブル'!$B$35:$E$40,4,FALSE))</f>
      </c>
      <c r="Y26" s="295" t="s">
        <v>186</v>
      </c>
      <c r="Z26" s="207">
        <f t="shared" si="15"/>
      </c>
      <c r="AA26" s="299">
        <f>IF(J26="","",VLOOKUP(CONCATENATE(X26,Y26,Z26),'講座選択テーブル'!$G$1:$P$100,2,FALSE))</f>
      </c>
      <c r="AB26" s="218"/>
      <c r="AC26" s="216"/>
      <c r="AD26" s="207"/>
      <c r="AE26" s="301">
        <f>IF(AC26="","",VLOOKUP(CONCATENATE(ASC(LEFTB(AC26,2)),AF26,AG26,AH26),'講座選択テーブル'!$R$1:$S$298,2,FALSE))</f>
      </c>
      <c r="AF26" s="294">
        <f>IF(AD26="","",VLOOKUP($AD26,'講座選択テーブル'!$B$35:$E$40,2,FALSE))</f>
      </c>
      <c r="AG26" s="295" t="s">
        <v>186</v>
      </c>
      <c r="AH26" s="217"/>
      <c r="AI26" s="299">
        <f>IF(AD26="","",VLOOKUP(CONCATENATE(AF26,AG26,ASC(AH26)),'講座選択テーブル'!$G$1:$P$95,2,FALSE))</f>
      </c>
      <c r="AJ26" s="207"/>
      <c r="AK26" s="293">
        <f>IF(AC26="","",VLOOKUP(CONCATENATE(ASC(LEFTB(AC26,2)),AL26,AM26,AN26),'講座選択テーブル'!$R$1:$S$298,2,FALSE))</f>
      </c>
      <c r="AL26" s="294">
        <f>IF(AD26="","",VLOOKUP($AD26,'講座選択テーブル'!$B$35:$E$40,3,FALSE))</f>
      </c>
      <c r="AM26" s="295" t="s">
        <v>186</v>
      </c>
      <c r="AN26" s="217">
        <f t="shared" si="16"/>
      </c>
      <c r="AO26" s="299">
        <f>IF(AD26="","",VLOOKUP(CONCATENATE(AL26,AM26,ASC(AN26)),'講座選択テーブル'!$G$1:$P$100,2,FALSE))</f>
      </c>
      <c r="AP26" s="207"/>
      <c r="AQ26" s="293">
        <f>IF(AC26="","",VLOOKUP(CONCATENATE(ASC(LEFTB(AC26,2)),AR26,AS26,AT26),'講座選択テーブル'!$R$1:$S$298,2,FALSE))</f>
      </c>
      <c r="AR26" s="294">
        <f>IF(AD26="","",VLOOKUP($AD26,'講座選択テーブル'!$B$35:$E$40,4,FALSE))</f>
      </c>
      <c r="AS26" s="295" t="s">
        <v>186</v>
      </c>
      <c r="AT26" s="207">
        <f t="shared" si="17"/>
      </c>
      <c r="AU26" s="299">
        <f>IF(AD26="","",VLOOKUP(CONCATENATE(AR26,AS26,ASC(AT26)),'講座選択テーブル'!$G$1:$P$100,2,FALSE))</f>
      </c>
      <c r="AV26" s="218"/>
      <c r="AY26" s="365">
        <f t="shared" si="19"/>
      </c>
      <c r="AZ26" s="365">
        <f t="shared" si="20"/>
      </c>
      <c r="BA26" s="365">
        <f t="shared" si="21"/>
      </c>
      <c r="BB26" s="365">
        <f t="shared" si="22"/>
      </c>
      <c r="BC26" s="365">
        <f t="shared" si="23"/>
      </c>
      <c r="BD26" s="365">
        <f t="shared" si="24"/>
      </c>
      <c r="BE26" s="365">
        <f t="shared" si="25"/>
      </c>
      <c r="BF26" s="365">
        <f t="shared" si="26"/>
      </c>
      <c r="BG26" s="365">
        <f t="shared" si="27"/>
      </c>
      <c r="BH26" s="365">
        <f t="shared" si="28"/>
      </c>
      <c r="BI26" s="365">
        <f t="shared" si="29"/>
      </c>
      <c r="BJ26" s="365">
        <f t="shared" si="30"/>
      </c>
      <c r="BP26" s="365">
        <f t="shared" si="12"/>
      </c>
      <c r="BQ26" s="365">
        <f t="shared" si="13"/>
      </c>
    </row>
    <row r="27" spans="1:69" ht="30.75" customHeight="1" thickBot="1">
      <c r="A27" s="284">
        <v>19</v>
      </c>
      <c r="B27" s="210"/>
      <c r="C27" s="211"/>
      <c r="D27" s="211"/>
      <c r="E27" s="211"/>
      <c r="F27" s="210">
        <f t="shared" si="18"/>
      </c>
      <c r="G27" s="242">
        <f>IF(E27="","",IF(E27="無","－",VLOOKUP(F27,スクバテーブル!$A$3:$F$98,2,FALSE)))</f>
      </c>
      <c r="H27" s="285">
        <f>IF(E27="","",IF(E27="無","－",VLOOKUP(F27,スクバテーブル!$A$3:$F$98,3,FALSE)))</f>
      </c>
      <c r="I27" s="216"/>
      <c r="J27" s="207"/>
      <c r="K27" s="289">
        <f>IF(I27="","",VLOOKUP(CONCATENATE(ASC(LEFTB(I27,2)),L27,M27,N27),'講座選択テーブル'!$R$1:$S$298,2,FALSE))</f>
      </c>
      <c r="L27" s="249">
        <f>IF(J27="","",VLOOKUP($J27,'講座選択テーブル'!$B$35:$E$40,2,FALSE))</f>
      </c>
      <c r="M27" s="290" t="s">
        <v>186</v>
      </c>
      <c r="N27" s="217"/>
      <c r="O27" s="304">
        <f>IF(J27="","",VLOOKUP(CONCATENATE(L27,M27,ASC(N27)),'講座選択テーブル'!$G$1:$P$100,2,FALSE))</f>
      </c>
      <c r="P27" s="207"/>
      <c r="Q27" s="293">
        <f>IF(I27="","",VLOOKUP(CONCATENATE(ASC(LEFTB(I27,2)),R27,S27,T27),'講座選択テーブル'!$R$1:$S$298,2,FALSE))</f>
      </c>
      <c r="R27" s="294">
        <f>IF(J27="","",VLOOKUP($J27,'講座選択テーブル'!$B$35:$E$40,3,FALSE))</f>
      </c>
      <c r="S27" s="295" t="s">
        <v>186</v>
      </c>
      <c r="T27" s="217">
        <f t="shared" si="14"/>
      </c>
      <c r="U27" s="299">
        <f>IF(J27="","",VLOOKUP(CONCATENATE(R27,S27,T27),'講座選択テーブル'!$G$1:$P$100,2,FALSE))</f>
      </c>
      <c r="V27" s="207"/>
      <c r="W27" s="293">
        <f>IF(I27="","",VLOOKUP(CONCATENATE(ASC(LEFTB(I27,2)),X27,Y27,Z27),'講座選択テーブル'!$R$1:$S$298,2,FALSE))</f>
      </c>
      <c r="X27" s="294">
        <f>IF(J27="","",VLOOKUP($J27,'講座選択テーブル'!$B$35:$E$40,4,FALSE))</f>
      </c>
      <c r="Y27" s="295" t="s">
        <v>186</v>
      </c>
      <c r="Z27" s="207">
        <f t="shared" si="15"/>
      </c>
      <c r="AA27" s="299">
        <f>IF(J27="","",VLOOKUP(CONCATENATE(X27,Y27,Z27),'講座選択テーブル'!$G$1:$P$100,2,FALSE))</f>
      </c>
      <c r="AB27" s="218"/>
      <c r="AC27" s="216"/>
      <c r="AD27" s="207"/>
      <c r="AE27" s="301">
        <f>IF(AC27="","",VLOOKUP(CONCATENATE(ASC(LEFTB(AC27,2)),AF27,AG27,AH27),'講座選択テーブル'!$R$1:$S$298,2,FALSE))</f>
      </c>
      <c r="AF27" s="294">
        <f>IF(AD27="","",VLOOKUP($AD27,'講座選択テーブル'!$B$35:$E$40,2,FALSE))</f>
      </c>
      <c r="AG27" s="295" t="s">
        <v>186</v>
      </c>
      <c r="AH27" s="217"/>
      <c r="AI27" s="299">
        <f>IF(AD27="","",VLOOKUP(CONCATENATE(AF27,AG27,ASC(AH27)),'講座選択テーブル'!$G$1:$P$95,2,FALSE))</f>
      </c>
      <c r="AJ27" s="207"/>
      <c r="AK27" s="293">
        <f>IF(AC27="","",VLOOKUP(CONCATENATE(ASC(LEFTB(AC27,2)),AL27,AM27,AN27),'講座選択テーブル'!$R$1:$S$298,2,FALSE))</f>
      </c>
      <c r="AL27" s="294">
        <f>IF(AD27="","",VLOOKUP($AD27,'講座選択テーブル'!$B$35:$E$40,3,FALSE))</f>
      </c>
      <c r="AM27" s="295" t="s">
        <v>186</v>
      </c>
      <c r="AN27" s="217">
        <f t="shared" si="16"/>
      </c>
      <c r="AO27" s="299">
        <f>IF(AD27="","",VLOOKUP(CONCATENATE(AL27,AM27,ASC(AN27)),'講座選択テーブル'!$G$1:$P$100,2,FALSE))</f>
      </c>
      <c r="AP27" s="207"/>
      <c r="AQ27" s="293">
        <f>IF(AC27="","",VLOOKUP(CONCATENATE(ASC(LEFTB(AC27,2)),AR27,AS27,AT27),'講座選択テーブル'!$R$1:$S$298,2,FALSE))</f>
      </c>
      <c r="AR27" s="294">
        <f>IF(AD27="","",VLOOKUP($AD27,'講座選択テーブル'!$B$35:$E$40,4,FALSE))</f>
      </c>
      <c r="AS27" s="295" t="s">
        <v>186</v>
      </c>
      <c r="AT27" s="207">
        <f t="shared" si="17"/>
      </c>
      <c r="AU27" s="299">
        <f>IF(AD27="","",VLOOKUP(CONCATENATE(AR27,AS27,ASC(AT27)),'講座選択テーブル'!$G$1:$P$100,2,FALSE))</f>
      </c>
      <c r="AV27" s="218"/>
      <c r="AY27" s="365">
        <f t="shared" si="19"/>
      </c>
      <c r="AZ27" s="365">
        <f t="shared" si="20"/>
      </c>
      <c r="BA27" s="365">
        <f t="shared" si="21"/>
      </c>
      <c r="BB27" s="365">
        <f t="shared" si="22"/>
      </c>
      <c r="BC27" s="365">
        <f t="shared" si="23"/>
      </c>
      <c r="BD27" s="365">
        <f t="shared" si="24"/>
      </c>
      <c r="BE27" s="365">
        <f t="shared" si="25"/>
      </c>
      <c r="BF27" s="365">
        <f t="shared" si="26"/>
      </c>
      <c r="BG27" s="365">
        <f t="shared" si="27"/>
      </c>
      <c r="BH27" s="365">
        <f t="shared" si="28"/>
      </c>
      <c r="BI27" s="365">
        <f t="shared" si="29"/>
      </c>
      <c r="BJ27" s="365">
        <f t="shared" si="30"/>
      </c>
      <c r="BP27" s="365">
        <f t="shared" si="12"/>
      </c>
      <c r="BQ27" s="365">
        <f t="shared" si="13"/>
      </c>
    </row>
    <row r="28" spans="1:69" ht="30.75" customHeight="1" thickBot="1">
      <c r="A28" s="284">
        <v>20</v>
      </c>
      <c r="B28" s="210"/>
      <c r="C28" s="211"/>
      <c r="D28" s="211"/>
      <c r="E28" s="211"/>
      <c r="F28" s="210">
        <f t="shared" si="18"/>
      </c>
      <c r="G28" s="242">
        <f>IF(E28="","",IF(E28="無","－",VLOOKUP(F28,スクバテーブル!$A$3:$F$98,2,FALSE)))</f>
      </c>
      <c r="H28" s="285">
        <f>IF(E28="","",IF(E28="無","－",VLOOKUP(F28,スクバテーブル!$A$3:$F$98,3,FALSE)))</f>
      </c>
      <c r="I28" s="216"/>
      <c r="J28" s="207"/>
      <c r="K28" s="289">
        <f>IF(I28="","",VLOOKUP(CONCATENATE(ASC(LEFTB(I28,2)),L28,M28,N28),'講座選択テーブル'!$R$1:$S$298,2,FALSE))</f>
      </c>
      <c r="L28" s="249">
        <f>IF(J28="","",VLOOKUP($J28,'講座選択テーブル'!$B$35:$E$40,2,FALSE))</f>
      </c>
      <c r="M28" s="290" t="s">
        <v>186</v>
      </c>
      <c r="N28" s="217"/>
      <c r="O28" s="304">
        <f>IF(J28="","",VLOOKUP(CONCATENATE(L28,M28,ASC(N28)),'講座選択テーブル'!$G$1:$P$100,2,FALSE))</f>
      </c>
      <c r="P28" s="207"/>
      <c r="Q28" s="293">
        <f>IF(I28="","",VLOOKUP(CONCATENATE(ASC(LEFTB(I28,2)),R28,S28,T28),'講座選択テーブル'!$R$1:$S$298,2,FALSE))</f>
      </c>
      <c r="R28" s="294">
        <f>IF(J28="","",VLOOKUP($J28,'講座選択テーブル'!$B$35:$E$40,3,FALSE))</f>
      </c>
      <c r="S28" s="295" t="s">
        <v>186</v>
      </c>
      <c r="T28" s="217">
        <f t="shared" si="14"/>
      </c>
      <c r="U28" s="299">
        <f>IF(J28="","",VLOOKUP(CONCATENATE(R28,S28,T28),'講座選択テーブル'!$G$1:$P$100,2,FALSE))</f>
      </c>
      <c r="V28" s="207"/>
      <c r="W28" s="293">
        <f>IF(I28="","",VLOOKUP(CONCATENATE(ASC(LEFTB(I28,2)),X28,Y28,Z28),'講座選択テーブル'!$R$1:$S$298,2,FALSE))</f>
      </c>
      <c r="X28" s="294">
        <f>IF(J28="","",VLOOKUP($J28,'講座選択テーブル'!$B$35:$E$40,4,FALSE))</f>
      </c>
      <c r="Y28" s="295" t="s">
        <v>186</v>
      </c>
      <c r="Z28" s="207">
        <f t="shared" si="15"/>
      </c>
      <c r="AA28" s="299">
        <f>IF(J28="","",VLOOKUP(CONCATENATE(X28,Y28,Z28),'講座選択テーブル'!$G$1:$P$100,2,FALSE))</f>
      </c>
      <c r="AB28" s="218"/>
      <c r="AC28" s="216"/>
      <c r="AD28" s="207"/>
      <c r="AE28" s="301">
        <f>IF(AC28="","",VLOOKUP(CONCATENATE(ASC(LEFTB(AC28,2)),AF28,AG28,AH28),'講座選択テーブル'!$R$1:$S$298,2,FALSE))</f>
      </c>
      <c r="AF28" s="294">
        <f>IF(AD28="","",VLOOKUP($AD28,'講座選択テーブル'!$B$35:$E$40,2,FALSE))</f>
      </c>
      <c r="AG28" s="295" t="s">
        <v>186</v>
      </c>
      <c r="AH28" s="217"/>
      <c r="AI28" s="299">
        <f>IF(AD28="","",VLOOKUP(CONCATENATE(AF28,AG28,ASC(AH28)),'講座選択テーブル'!$G$1:$P$95,2,FALSE))</f>
      </c>
      <c r="AJ28" s="207"/>
      <c r="AK28" s="293">
        <f>IF(AC28="","",VLOOKUP(CONCATENATE(ASC(LEFTB(AC28,2)),AL28,AM28,AN28),'講座選択テーブル'!$R$1:$S$298,2,FALSE))</f>
      </c>
      <c r="AL28" s="294">
        <f>IF(AD28="","",VLOOKUP($AD28,'講座選択テーブル'!$B$35:$E$40,3,FALSE))</f>
      </c>
      <c r="AM28" s="295" t="s">
        <v>186</v>
      </c>
      <c r="AN28" s="217">
        <f t="shared" si="16"/>
      </c>
      <c r="AO28" s="299">
        <f>IF(AD28="","",VLOOKUP(CONCATENATE(AL28,AM28,ASC(AN28)),'講座選択テーブル'!$G$1:$P$100,2,FALSE))</f>
      </c>
      <c r="AP28" s="207"/>
      <c r="AQ28" s="293">
        <f>IF(AC28="","",VLOOKUP(CONCATENATE(ASC(LEFTB(AC28,2)),AR28,AS28,AT28),'講座選択テーブル'!$R$1:$S$298,2,FALSE))</f>
      </c>
      <c r="AR28" s="294">
        <f>IF(AD28="","",VLOOKUP($AD28,'講座選択テーブル'!$B$35:$E$40,4,FALSE))</f>
      </c>
      <c r="AS28" s="295" t="s">
        <v>186</v>
      </c>
      <c r="AT28" s="207">
        <f t="shared" si="17"/>
      </c>
      <c r="AU28" s="299">
        <f>IF(AD28="","",VLOOKUP(CONCATENATE(AR28,AS28,ASC(AT28)),'講座選択テーブル'!$G$1:$P$100,2,FALSE))</f>
      </c>
      <c r="AV28" s="218"/>
      <c r="AY28" s="365">
        <f t="shared" si="19"/>
      </c>
      <c r="AZ28" s="365">
        <f t="shared" si="20"/>
      </c>
      <c r="BA28" s="365">
        <f t="shared" si="21"/>
      </c>
      <c r="BB28" s="365">
        <f t="shared" si="22"/>
      </c>
      <c r="BC28" s="365">
        <f t="shared" si="23"/>
      </c>
      <c r="BD28" s="365">
        <f t="shared" si="24"/>
      </c>
      <c r="BE28" s="365">
        <f t="shared" si="25"/>
      </c>
      <c r="BF28" s="365">
        <f t="shared" si="26"/>
      </c>
      <c r="BG28" s="365">
        <f t="shared" si="27"/>
      </c>
      <c r="BH28" s="365">
        <f t="shared" si="28"/>
      </c>
      <c r="BI28" s="365">
        <f t="shared" si="29"/>
      </c>
      <c r="BJ28" s="365">
        <f t="shared" si="30"/>
      </c>
      <c r="BP28" s="365">
        <f t="shared" si="12"/>
      </c>
      <c r="BQ28" s="365">
        <f t="shared" si="13"/>
      </c>
    </row>
    <row r="29" spans="1:69" ht="30.75" customHeight="1" thickBot="1">
      <c r="A29" s="284">
        <v>21</v>
      </c>
      <c r="B29" s="210"/>
      <c r="C29" s="211"/>
      <c r="D29" s="211"/>
      <c r="E29" s="211"/>
      <c r="F29" s="210">
        <f t="shared" si="18"/>
      </c>
      <c r="G29" s="242">
        <f>IF(E29="","",IF(E29="無","－",VLOOKUP(F29,スクバテーブル!$A$3:$F$98,2,FALSE)))</f>
      </c>
      <c r="H29" s="285">
        <f>IF(E29="","",IF(E29="無","－",VLOOKUP(F29,スクバテーブル!$A$3:$F$98,3,FALSE)))</f>
      </c>
      <c r="I29" s="216"/>
      <c r="J29" s="207"/>
      <c r="K29" s="289">
        <f>IF(I29="","",VLOOKUP(CONCATENATE(ASC(LEFTB(I29,2)),L29,M29,N29),'講座選択テーブル'!$R$1:$S$298,2,FALSE))</f>
      </c>
      <c r="L29" s="249">
        <f>IF(J29="","",VLOOKUP($J29,'講座選択テーブル'!$B$35:$E$40,2,FALSE))</f>
      </c>
      <c r="M29" s="290" t="s">
        <v>186</v>
      </c>
      <c r="N29" s="217"/>
      <c r="O29" s="304">
        <f>IF(J29="","",VLOOKUP(CONCATENATE(L29,M29,ASC(N29)),'講座選択テーブル'!$G$1:$P$100,2,FALSE))</f>
      </c>
      <c r="P29" s="207"/>
      <c r="Q29" s="293">
        <f>IF(I29="","",VLOOKUP(CONCATENATE(ASC(LEFTB(I29,2)),R29,S29,T29),'講座選択テーブル'!$R$1:$S$298,2,FALSE))</f>
      </c>
      <c r="R29" s="294">
        <f>IF(J29="","",VLOOKUP($J29,'講座選択テーブル'!$B$35:$E$40,3,FALSE))</f>
      </c>
      <c r="S29" s="295" t="s">
        <v>186</v>
      </c>
      <c r="T29" s="217">
        <f t="shared" si="14"/>
      </c>
      <c r="U29" s="299">
        <f>IF(J29="","",VLOOKUP(CONCATENATE(R29,S29,T29),'講座選択テーブル'!$G$1:$P$100,2,FALSE))</f>
      </c>
      <c r="V29" s="207"/>
      <c r="W29" s="293">
        <f>IF(I29="","",VLOOKUP(CONCATENATE(ASC(LEFTB(I29,2)),X29,Y29,Z29),'講座選択テーブル'!$R$1:$S$298,2,FALSE))</f>
      </c>
      <c r="X29" s="294">
        <f>IF(J29="","",VLOOKUP($J29,'講座選択テーブル'!$B$35:$E$40,4,FALSE))</f>
      </c>
      <c r="Y29" s="295" t="s">
        <v>186</v>
      </c>
      <c r="Z29" s="207">
        <f t="shared" si="15"/>
      </c>
      <c r="AA29" s="299">
        <f>IF(J29="","",VLOOKUP(CONCATENATE(X29,Y29,Z29),'講座選択テーブル'!$G$1:$P$100,2,FALSE))</f>
      </c>
      <c r="AB29" s="218"/>
      <c r="AC29" s="216"/>
      <c r="AD29" s="207"/>
      <c r="AE29" s="301">
        <f>IF(AC29="","",VLOOKUP(CONCATENATE(ASC(LEFTB(AC29,2)),AF29,AG29,AH29),'講座選択テーブル'!$R$1:$S$298,2,FALSE))</f>
      </c>
      <c r="AF29" s="294">
        <f>IF(AD29="","",VLOOKUP($AD29,'講座選択テーブル'!$B$35:$E$40,2,FALSE))</f>
      </c>
      <c r="AG29" s="295" t="s">
        <v>186</v>
      </c>
      <c r="AH29" s="217"/>
      <c r="AI29" s="299">
        <f>IF(AD29="","",VLOOKUP(CONCATENATE(AF29,AG29,ASC(AH29)),'講座選択テーブル'!$G$1:$P$95,2,FALSE))</f>
      </c>
      <c r="AJ29" s="207"/>
      <c r="AK29" s="293">
        <f>IF(AC29="","",VLOOKUP(CONCATENATE(ASC(LEFTB(AC29,2)),AL29,AM29,AN29),'講座選択テーブル'!$R$1:$S$298,2,FALSE))</f>
      </c>
      <c r="AL29" s="294">
        <f>IF(AD29="","",VLOOKUP($AD29,'講座選択テーブル'!$B$35:$E$40,3,FALSE))</f>
      </c>
      <c r="AM29" s="295" t="s">
        <v>186</v>
      </c>
      <c r="AN29" s="217">
        <f t="shared" si="16"/>
      </c>
      <c r="AO29" s="299">
        <f>IF(AD29="","",VLOOKUP(CONCATENATE(AL29,AM29,ASC(AN29)),'講座選択テーブル'!$G$1:$P$100,2,FALSE))</f>
      </c>
      <c r="AP29" s="207"/>
      <c r="AQ29" s="293">
        <f>IF(AC29="","",VLOOKUP(CONCATENATE(ASC(LEFTB(AC29,2)),AR29,AS29,AT29),'講座選択テーブル'!$R$1:$S$298,2,FALSE))</f>
      </c>
      <c r="AR29" s="294">
        <f>IF(AD29="","",VLOOKUP($AD29,'講座選択テーブル'!$B$35:$E$40,4,FALSE))</f>
      </c>
      <c r="AS29" s="295" t="s">
        <v>186</v>
      </c>
      <c r="AT29" s="207">
        <f t="shared" si="17"/>
      </c>
      <c r="AU29" s="299">
        <f>IF(AD29="","",VLOOKUP(CONCATENATE(AR29,AS29,ASC(AT29)),'講座選択テーブル'!$G$1:$P$100,2,FALSE))</f>
      </c>
      <c r="AV29" s="218"/>
      <c r="AY29" s="365">
        <f t="shared" si="19"/>
      </c>
      <c r="AZ29" s="365">
        <f t="shared" si="20"/>
      </c>
      <c r="BA29" s="365">
        <f t="shared" si="21"/>
      </c>
      <c r="BB29" s="365">
        <f t="shared" si="22"/>
      </c>
      <c r="BC29" s="365">
        <f t="shared" si="23"/>
      </c>
      <c r="BD29" s="365">
        <f t="shared" si="24"/>
      </c>
      <c r="BE29" s="365">
        <f t="shared" si="25"/>
      </c>
      <c r="BF29" s="365">
        <f t="shared" si="26"/>
      </c>
      <c r="BG29" s="365">
        <f t="shared" si="27"/>
      </c>
      <c r="BH29" s="365">
        <f t="shared" si="28"/>
      </c>
      <c r="BI29" s="365">
        <f t="shared" si="29"/>
      </c>
      <c r="BJ29" s="365">
        <f t="shared" si="30"/>
      </c>
      <c r="BP29" s="365">
        <f t="shared" si="12"/>
      </c>
      <c r="BQ29" s="365">
        <f t="shared" si="13"/>
      </c>
    </row>
    <row r="30" spans="1:69" ht="30.75" customHeight="1" thickBot="1">
      <c r="A30" s="284">
        <v>22</v>
      </c>
      <c r="B30" s="210"/>
      <c r="C30" s="211"/>
      <c r="D30" s="211"/>
      <c r="E30" s="211"/>
      <c r="F30" s="210">
        <f t="shared" si="18"/>
      </c>
      <c r="G30" s="242">
        <f>IF(E30="","",IF(E30="無","－",VLOOKUP(F30,スクバテーブル!$A$3:$F$98,2,FALSE)))</f>
      </c>
      <c r="H30" s="285">
        <f>IF(E30="","",IF(E30="無","－",VLOOKUP(F30,スクバテーブル!$A$3:$F$98,3,FALSE)))</f>
      </c>
      <c r="I30" s="216"/>
      <c r="J30" s="207"/>
      <c r="K30" s="289">
        <f>IF(I30="","",VLOOKUP(CONCATENATE(ASC(LEFTB(I30,2)),L30,M30,N30),'講座選択テーブル'!$R$1:$S$298,2,FALSE))</f>
      </c>
      <c r="L30" s="249">
        <f>IF(J30="","",VLOOKUP($J30,'講座選択テーブル'!$B$35:$E$40,2,FALSE))</f>
      </c>
      <c r="M30" s="290" t="s">
        <v>186</v>
      </c>
      <c r="N30" s="217"/>
      <c r="O30" s="304">
        <f>IF(J30="","",VLOOKUP(CONCATENATE(L30,M30,ASC(N30)),'講座選択テーブル'!$G$1:$P$100,2,FALSE))</f>
      </c>
      <c r="P30" s="207"/>
      <c r="Q30" s="293">
        <f>IF(I30="","",VLOOKUP(CONCATENATE(ASC(LEFTB(I30,2)),R30,S30,T30),'講座選択テーブル'!$R$1:$S$298,2,FALSE))</f>
      </c>
      <c r="R30" s="294">
        <f>IF(J30="","",VLOOKUP($J30,'講座選択テーブル'!$B$35:$E$40,3,FALSE))</f>
      </c>
      <c r="S30" s="295" t="s">
        <v>186</v>
      </c>
      <c r="T30" s="217">
        <f t="shared" si="14"/>
      </c>
      <c r="U30" s="299">
        <f>IF(J30="","",VLOOKUP(CONCATENATE(R30,S30,T30),'講座選択テーブル'!$G$1:$P$100,2,FALSE))</f>
      </c>
      <c r="V30" s="207"/>
      <c r="W30" s="293">
        <f>IF(I30="","",VLOOKUP(CONCATENATE(ASC(LEFTB(I30,2)),X30,Y30,Z30),'講座選択テーブル'!$R$1:$S$298,2,FALSE))</f>
      </c>
      <c r="X30" s="294">
        <f>IF(J30="","",VLOOKUP($J30,'講座選択テーブル'!$B$35:$E$40,4,FALSE))</f>
      </c>
      <c r="Y30" s="295" t="s">
        <v>186</v>
      </c>
      <c r="Z30" s="207">
        <f t="shared" si="15"/>
      </c>
      <c r="AA30" s="299">
        <f>IF(J30="","",VLOOKUP(CONCATENATE(X30,Y30,Z30),'講座選択テーブル'!$G$1:$P$100,2,FALSE))</f>
      </c>
      <c r="AB30" s="218"/>
      <c r="AC30" s="216"/>
      <c r="AD30" s="207"/>
      <c r="AE30" s="301">
        <f>IF(AC30="","",VLOOKUP(CONCATENATE(ASC(LEFTB(AC30,2)),AF30,AG30,AH30),'講座選択テーブル'!$R$1:$S$298,2,FALSE))</f>
      </c>
      <c r="AF30" s="294">
        <f>IF(AD30="","",VLOOKUP($AD30,'講座選択テーブル'!$B$35:$E$40,2,FALSE))</f>
      </c>
      <c r="AG30" s="295" t="s">
        <v>186</v>
      </c>
      <c r="AH30" s="217"/>
      <c r="AI30" s="299">
        <f>IF(AD30="","",VLOOKUP(CONCATENATE(AF30,AG30,ASC(AH30)),'講座選択テーブル'!$G$1:$P$95,2,FALSE))</f>
      </c>
      <c r="AJ30" s="207"/>
      <c r="AK30" s="293">
        <f>IF(AC30="","",VLOOKUP(CONCATENATE(ASC(LEFTB(AC30,2)),AL30,AM30,AN30),'講座選択テーブル'!$R$1:$S$298,2,FALSE))</f>
      </c>
      <c r="AL30" s="294">
        <f>IF(AD30="","",VLOOKUP($AD30,'講座選択テーブル'!$B$35:$E$40,3,FALSE))</f>
      </c>
      <c r="AM30" s="295" t="s">
        <v>186</v>
      </c>
      <c r="AN30" s="217">
        <f t="shared" si="16"/>
      </c>
      <c r="AO30" s="299">
        <f>IF(AD30="","",VLOOKUP(CONCATENATE(AL30,AM30,ASC(AN30)),'講座選択テーブル'!$G$1:$P$100,2,FALSE))</f>
      </c>
      <c r="AP30" s="207"/>
      <c r="AQ30" s="293">
        <f>IF(AC30="","",VLOOKUP(CONCATENATE(ASC(LEFTB(AC30,2)),AR30,AS30,AT30),'講座選択テーブル'!$R$1:$S$298,2,FALSE))</f>
      </c>
      <c r="AR30" s="294">
        <f>IF(AD30="","",VLOOKUP($AD30,'講座選択テーブル'!$B$35:$E$40,4,FALSE))</f>
      </c>
      <c r="AS30" s="295" t="s">
        <v>186</v>
      </c>
      <c r="AT30" s="207">
        <f t="shared" si="17"/>
      </c>
      <c r="AU30" s="299">
        <f>IF(AD30="","",VLOOKUP(CONCATENATE(AR30,AS30,ASC(AT30)),'講座選択テーブル'!$G$1:$P$100,2,FALSE))</f>
      </c>
      <c r="AV30" s="218"/>
      <c r="AY30" s="365">
        <f t="shared" si="19"/>
      </c>
      <c r="AZ30" s="365">
        <f t="shared" si="20"/>
      </c>
      <c r="BA30" s="365">
        <f t="shared" si="21"/>
      </c>
      <c r="BB30" s="365">
        <f t="shared" si="22"/>
      </c>
      <c r="BC30" s="365">
        <f t="shared" si="23"/>
      </c>
      <c r="BD30" s="365">
        <f t="shared" si="24"/>
      </c>
      <c r="BE30" s="365">
        <f t="shared" si="25"/>
      </c>
      <c r="BF30" s="365">
        <f t="shared" si="26"/>
      </c>
      <c r="BG30" s="365">
        <f t="shared" si="27"/>
      </c>
      <c r="BH30" s="365">
        <f t="shared" si="28"/>
      </c>
      <c r="BI30" s="365">
        <f t="shared" si="29"/>
      </c>
      <c r="BJ30" s="365">
        <f t="shared" si="30"/>
      </c>
      <c r="BP30" s="365">
        <f t="shared" si="12"/>
      </c>
      <c r="BQ30" s="365">
        <f t="shared" si="13"/>
      </c>
    </row>
    <row r="31" spans="1:69" ht="30.75" customHeight="1" thickBot="1">
      <c r="A31" s="284">
        <v>23</v>
      </c>
      <c r="B31" s="210"/>
      <c r="C31" s="211"/>
      <c r="D31" s="211"/>
      <c r="E31" s="211"/>
      <c r="F31" s="210">
        <f t="shared" si="18"/>
      </c>
      <c r="G31" s="242">
        <f>IF(E31="","",IF(E31="無","－",VLOOKUP(F31,スクバテーブル!$A$3:$F$98,2,FALSE)))</f>
      </c>
      <c r="H31" s="285">
        <f>IF(E31="","",IF(E31="無","－",VLOOKUP(F31,スクバテーブル!$A$3:$F$98,3,FALSE)))</f>
      </c>
      <c r="I31" s="216"/>
      <c r="J31" s="207"/>
      <c r="K31" s="289">
        <f>IF(I31="","",VLOOKUP(CONCATENATE(ASC(LEFTB(I31,2)),L31,M31,N31),'講座選択テーブル'!$R$1:$S$298,2,FALSE))</f>
      </c>
      <c r="L31" s="249">
        <f>IF(J31="","",VLOOKUP($J31,'講座選択テーブル'!$B$35:$E$40,2,FALSE))</f>
      </c>
      <c r="M31" s="290" t="s">
        <v>186</v>
      </c>
      <c r="N31" s="217"/>
      <c r="O31" s="304">
        <f>IF(J31="","",VLOOKUP(CONCATENATE(L31,M31,ASC(N31)),'講座選択テーブル'!$G$1:$P$100,2,FALSE))</f>
      </c>
      <c r="P31" s="207"/>
      <c r="Q31" s="293">
        <f>IF(I31="","",VLOOKUP(CONCATENATE(ASC(LEFTB(I31,2)),R31,S31,T31),'講座選択テーブル'!$R$1:$S$298,2,FALSE))</f>
      </c>
      <c r="R31" s="294">
        <f>IF(J31="","",VLOOKUP($J31,'講座選択テーブル'!$B$35:$E$40,3,FALSE))</f>
      </c>
      <c r="S31" s="295" t="s">
        <v>186</v>
      </c>
      <c r="T31" s="217">
        <f t="shared" si="14"/>
      </c>
      <c r="U31" s="299">
        <f>IF(J31="","",VLOOKUP(CONCATENATE(R31,S31,T31),'講座選択テーブル'!$G$1:$P$100,2,FALSE))</f>
      </c>
      <c r="V31" s="207"/>
      <c r="W31" s="293">
        <f>IF(I31="","",VLOOKUP(CONCATENATE(ASC(LEFTB(I31,2)),X31,Y31,Z31),'講座選択テーブル'!$R$1:$S$298,2,FALSE))</f>
      </c>
      <c r="X31" s="294">
        <f>IF(J31="","",VLOOKUP($J31,'講座選択テーブル'!$B$35:$E$40,4,FALSE))</f>
      </c>
      <c r="Y31" s="295" t="s">
        <v>186</v>
      </c>
      <c r="Z31" s="207">
        <f t="shared" si="15"/>
      </c>
      <c r="AA31" s="299">
        <f>IF(J31="","",VLOOKUP(CONCATENATE(X31,Y31,Z31),'講座選択テーブル'!$G$1:$P$100,2,FALSE))</f>
      </c>
      <c r="AB31" s="218"/>
      <c r="AC31" s="216"/>
      <c r="AD31" s="207"/>
      <c r="AE31" s="301">
        <f>IF(AC31="","",VLOOKUP(CONCATENATE(ASC(LEFTB(AC31,2)),AF31,AG31,AH31),'講座選択テーブル'!$R$1:$S$298,2,FALSE))</f>
      </c>
      <c r="AF31" s="294">
        <f>IF(AD31="","",VLOOKUP($AD31,'講座選択テーブル'!$B$35:$E$40,2,FALSE))</f>
      </c>
      <c r="AG31" s="295" t="s">
        <v>186</v>
      </c>
      <c r="AH31" s="217"/>
      <c r="AI31" s="299">
        <f>IF(AD31="","",VLOOKUP(CONCATENATE(AF31,AG31,ASC(AH31)),'講座選択テーブル'!$G$1:$P$95,2,FALSE))</f>
      </c>
      <c r="AJ31" s="207"/>
      <c r="AK31" s="293">
        <f>IF(AC31="","",VLOOKUP(CONCATENATE(ASC(LEFTB(AC31,2)),AL31,AM31,AN31),'講座選択テーブル'!$R$1:$S$298,2,FALSE))</f>
      </c>
      <c r="AL31" s="294">
        <f>IF(AD31="","",VLOOKUP($AD31,'講座選択テーブル'!$B$35:$E$40,3,FALSE))</f>
      </c>
      <c r="AM31" s="295" t="s">
        <v>186</v>
      </c>
      <c r="AN31" s="217">
        <f t="shared" si="16"/>
      </c>
      <c r="AO31" s="299">
        <f>IF(AD31="","",VLOOKUP(CONCATENATE(AL31,AM31,ASC(AN31)),'講座選択テーブル'!$G$1:$P$100,2,FALSE))</f>
      </c>
      <c r="AP31" s="207"/>
      <c r="AQ31" s="293">
        <f>IF(AC31="","",VLOOKUP(CONCATENATE(ASC(LEFTB(AC31,2)),AR31,AS31,AT31),'講座選択テーブル'!$R$1:$S$298,2,FALSE))</f>
      </c>
      <c r="AR31" s="294">
        <f>IF(AD31="","",VLOOKUP($AD31,'講座選択テーブル'!$B$35:$E$40,4,FALSE))</f>
      </c>
      <c r="AS31" s="295" t="s">
        <v>186</v>
      </c>
      <c r="AT31" s="207">
        <f t="shared" si="17"/>
      </c>
      <c r="AU31" s="299">
        <f>IF(AD31="","",VLOOKUP(CONCATENATE(AR31,AS31,ASC(AT31)),'講座選択テーブル'!$G$1:$P$100,2,FALSE))</f>
      </c>
      <c r="AV31" s="218"/>
      <c r="AY31" s="365">
        <f aca="true" t="shared" si="31" ref="AY31:AY50">IF(L31="","",CONCATENATE(L31,M31,ASC(N31)))</f>
      </c>
      <c r="AZ31" s="365">
        <f aca="true" t="shared" si="32" ref="AZ31:AZ50">IF(P31="","",P31)</f>
      </c>
      <c r="BA31" s="365">
        <f aca="true" t="shared" si="33" ref="BA31:BA50">IF(R31="","",CONCATENATE(R31,S31,T31))</f>
      </c>
      <c r="BB31" s="365">
        <f aca="true" t="shared" si="34" ref="BB31:BB50">IF(V31="","",V31)</f>
      </c>
      <c r="BC31" s="365">
        <f aca="true" t="shared" si="35" ref="BC31:BC50">IF(X31="","",CONCATENATE(X31,Y31,Z31))</f>
      </c>
      <c r="BD31" s="365">
        <f aca="true" t="shared" si="36" ref="BD31:BD50">IF(AB31="","",AB31)</f>
      </c>
      <c r="BE31" s="365">
        <f aca="true" t="shared" si="37" ref="BE31:BE50">IF(AF31="","",CONCATENATE(AF31,AG31,ASC(AH31)))</f>
      </c>
      <c r="BF31" s="365">
        <f aca="true" t="shared" si="38" ref="BF31:BF50">IF(AJ31="","",AJ31)</f>
      </c>
      <c r="BG31" s="365">
        <f aca="true" t="shared" si="39" ref="BG31:BG50">IF(AL31="","",CONCATENATE(AL31,AM31,ASC(AN31)))</f>
      </c>
      <c r="BH31" s="365">
        <f aca="true" t="shared" si="40" ref="BH31:BH50">IF(AP31="","",AP31)</f>
      </c>
      <c r="BI31" s="365">
        <f aca="true" t="shared" si="41" ref="BI31:BI50">IF(AR31="","",CONCATENATE(AR31,AS31,ASC(AT31)))</f>
      </c>
      <c r="BJ31" s="365">
        <f aca="true" t="shared" si="42" ref="BJ31:BJ50">IF(AV31="","",AV31)</f>
      </c>
      <c r="BP31" s="365">
        <f t="shared" si="12"/>
      </c>
      <c r="BQ31" s="365">
        <f t="shared" si="13"/>
      </c>
    </row>
    <row r="32" spans="1:69" ht="30.75" customHeight="1" thickBot="1">
      <c r="A32" s="284">
        <v>24</v>
      </c>
      <c r="B32" s="210"/>
      <c r="C32" s="211"/>
      <c r="D32" s="211"/>
      <c r="E32" s="211"/>
      <c r="F32" s="210">
        <f t="shared" si="18"/>
      </c>
      <c r="G32" s="242">
        <f>IF(E32="","",IF(E32="無","－",VLOOKUP(F32,スクバテーブル!$A$3:$F$98,2,FALSE)))</f>
      </c>
      <c r="H32" s="285">
        <f>IF(E32="","",IF(E32="無","－",VLOOKUP(F32,スクバテーブル!$A$3:$F$98,3,FALSE)))</f>
      </c>
      <c r="I32" s="216"/>
      <c r="J32" s="207"/>
      <c r="K32" s="289">
        <f>IF(I32="","",VLOOKUP(CONCATENATE(ASC(LEFTB(I32,2)),L32,M32,N32),'講座選択テーブル'!$R$1:$S$298,2,FALSE))</f>
      </c>
      <c r="L32" s="249">
        <f>IF(J32="","",VLOOKUP($J32,'講座選択テーブル'!$B$35:$E$40,2,FALSE))</f>
      </c>
      <c r="M32" s="290" t="s">
        <v>186</v>
      </c>
      <c r="N32" s="217"/>
      <c r="O32" s="304">
        <f>IF(J32="","",VLOOKUP(CONCATENATE(L32,M32,ASC(N32)),'講座選択テーブル'!$G$1:$P$100,2,FALSE))</f>
      </c>
      <c r="P32" s="207"/>
      <c r="Q32" s="293">
        <f>IF(I32="","",VLOOKUP(CONCATENATE(ASC(LEFTB(I32,2)),R32,S32,T32),'講座選択テーブル'!$R$1:$S$298,2,FALSE))</f>
      </c>
      <c r="R32" s="294">
        <f>IF(J32="","",VLOOKUP($J32,'講座選択テーブル'!$B$35:$E$40,3,FALSE))</f>
      </c>
      <c r="S32" s="295" t="s">
        <v>186</v>
      </c>
      <c r="T32" s="217">
        <f t="shared" si="14"/>
      </c>
      <c r="U32" s="299">
        <f>IF(J32="","",VLOOKUP(CONCATENATE(R32,S32,T32),'講座選択テーブル'!$G$1:$P$100,2,FALSE))</f>
      </c>
      <c r="V32" s="207"/>
      <c r="W32" s="293">
        <f>IF(I32="","",VLOOKUP(CONCATENATE(ASC(LEFTB(I32,2)),X32,Y32,Z32),'講座選択テーブル'!$R$1:$S$298,2,FALSE))</f>
      </c>
      <c r="X32" s="294">
        <f>IF(J32="","",VLOOKUP($J32,'講座選択テーブル'!$B$35:$E$40,4,FALSE))</f>
      </c>
      <c r="Y32" s="295" t="s">
        <v>186</v>
      </c>
      <c r="Z32" s="207">
        <f t="shared" si="15"/>
      </c>
      <c r="AA32" s="299">
        <f>IF(J32="","",VLOOKUP(CONCATENATE(X32,Y32,Z32),'講座選択テーブル'!$G$1:$P$100,2,FALSE))</f>
      </c>
      <c r="AB32" s="218"/>
      <c r="AC32" s="216"/>
      <c r="AD32" s="207"/>
      <c r="AE32" s="301">
        <f>IF(AC32="","",VLOOKUP(CONCATENATE(ASC(LEFTB(AC32,2)),AF32,AG32,AH32),'講座選択テーブル'!$R$1:$S$298,2,FALSE))</f>
      </c>
      <c r="AF32" s="294">
        <f>IF(AD32="","",VLOOKUP($AD32,'講座選択テーブル'!$B$35:$E$40,2,FALSE))</f>
      </c>
      <c r="AG32" s="295" t="s">
        <v>186</v>
      </c>
      <c r="AH32" s="217"/>
      <c r="AI32" s="299">
        <f>IF(AD32="","",VLOOKUP(CONCATENATE(AF32,AG32,ASC(AH32)),'講座選択テーブル'!$G$1:$P$95,2,FALSE))</f>
      </c>
      <c r="AJ32" s="207"/>
      <c r="AK32" s="293">
        <f>IF(AC32="","",VLOOKUP(CONCATENATE(ASC(LEFTB(AC32,2)),AL32,AM32,AN32),'講座選択テーブル'!$R$1:$S$298,2,FALSE))</f>
      </c>
      <c r="AL32" s="294">
        <f>IF(AD32="","",VLOOKUP($AD32,'講座選択テーブル'!$B$35:$E$40,3,FALSE))</f>
      </c>
      <c r="AM32" s="295" t="s">
        <v>186</v>
      </c>
      <c r="AN32" s="217">
        <f t="shared" si="16"/>
      </c>
      <c r="AO32" s="299">
        <f>IF(AD32="","",VLOOKUP(CONCATENATE(AL32,AM32,ASC(AN32)),'講座選択テーブル'!$G$1:$P$100,2,FALSE))</f>
      </c>
      <c r="AP32" s="207"/>
      <c r="AQ32" s="293">
        <f>IF(AC32="","",VLOOKUP(CONCATENATE(ASC(LEFTB(AC32,2)),AR32,AS32,AT32),'講座選択テーブル'!$R$1:$S$298,2,FALSE))</f>
      </c>
      <c r="AR32" s="294">
        <f>IF(AD32="","",VLOOKUP($AD32,'講座選択テーブル'!$B$35:$E$40,4,FALSE))</f>
      </c>
      <c r="AS32" s="295" t="s">
        <v>186</v>
      </c>
      <c r="AT32" s="207">
        <f t="shared" si="17"/>
      </c>
      <c r="AU32" s="299">
        <f>IF(AD32="","",VLOOKUP(CONCATENATE(AR32,AS32,ASC(AT32)),'講座選択テーブル'!$G$1:$P$100,2,FALSE))</f>
      </c>
      <c r="AV32" s="218"/>
      <c r="AY32" s="365">
        <f t="shared" si="31"/>
      </c>
      <c r="AZ32" s="365">
        <f t="shared" si="32"/>
      </c>
      <c r="BA32" s="365">
        <f t="shared" si="33"/>
      </c>
      <c r="BB32" s="365">
        <f t="shared" si="34"/>
      </c>
      <c r="BC32" s="365">
        <f t="shared" si="35"/>
      </c>
      <c r="BD32" s="365">
        <f t="shared" si="36"/>
      </c>
      <c r="BE32" s="365">
        <f t="shared" si="37"/>
      </c>
      <c r="BF32" s="365">
        <f t="shared" si="38"/>
      </c>
      <c r="BG32" s="365">
        <f t="shared" si="39"/>
      </c>
      <c r="BH32" s="365">
        <f t="shared" si="40"/>
      </c>
      <c r="BI32" s="365">
        <f t="shared" si="41"/>
      </c>
      <c r="BJ32" s="365">
        <f t="shared" si="42"/>
      </c>
      <c r="BP32" s="365">
        <f t="shared" si="12"/>
      </c>
      <c r="BQ32" s="365">
        <f t="shared" si="13"/>
      </c>
    </row>
    <row r="33" spans="1:69" ht="30.75" customHeight="1" thickBot="1">
      <c r="A33" s="284">
        <v>25</v>
      </c>
      <c r="B33" s="210"/>
      <c r="C33" s="211"/>
      <c r="D33" s="211"/>
      <c r="E33" s="211"/>
      <c r="F33" s="210">
        <f t="shared" si="18"/>
      </c>
      <c r="G33" s="242">
        <f>IF(E33="","",IF(E33="無","－",VLOOKUP(F33,スクバテーブル!$A$3:$F$98,2,FALSE)))</f>
      </c>
      <c r="H33" s="285">
        <f>IF(E33="","",IF(E33="無","－",VLOOKUP(F33,スクバテーブル!$A$3:$F$98,3,FALSE)))</f>
      </c>
      <c r="I33" s="216"/>
      <c r="J33" s="207"/>
      <c r="K33" s="289">
        <f>IF(I33="","",VLOOKUP(CONCATENATE(ASC(LEFTB(I33,2)),L33,M33,N33),'講座選択テーブル'!$R$1:$S$298,2,FALSE))</f>
      </c>
      <c r="L33" s="249">
        <f>IF(J33="","",VLOOKUP($J33,'講座選択テーブル'!$B$35:$E$40,2,FALSE))</f>
      </c>
      <c r="M33" s="290" t="s">
        <v>186</v>
      </c>
      <c r="N33" s="217"/>
      <c r="O33" s="304">
        <f>IF(J33="","",VLOOKUP(CONCATENATE(L33,M33,ASC(N33)),'講座選択テーブル'!$G$1:$P$100,2,FALSE))</f>
      </c>
      <c r="P33" s="207"/>
      <c r="Q33" s="293">
        <f>IF(I33="","",VLOOKUP(CONCATENATE(ASC(LEFTB(I33,2)),R33,S33,T33),'講座選択テーブル'!$R$1:$S$298,2,FALSE))</f>
      </c>
      <c r="R33" s="294">
        <f>IF(J33="","",VLOOKUP($J33,'講座選択テーブル'!$B$35:$E$40,3,FALSE))</f>
      </c>
      <c r="S33" s="295" t="s">
        <v>186</v>
      </c>
      <c r="T33" s="217">
        <f t="shared" si="14"/>
      </c>
      <c r="U33" s="299">
        <f>IF(J33="","",VLOOKUP(CONCATENATE(R33,S33,T33),'講座選択テーブル'!$G$1:$P$100,2,FALSE))</f>
      </c>
      <c r="V33" s="207"/>
      <c r="W33" s="293">
        <f>IF(I33="","",VLOOKUP(CONCATENATE(ASC(LEFTB(I33,2)),X33,Y33,Z33),'講座選択テーブル'!$R$1:$S$298,2,FALSE))</f>
      </c>
      <c r="X33" s="294">
        <f>IF(J33="","",VLOOKUP($J33,'講座選択テーブル'!$B$35:$E$40,4,FALSE))</f>
      </c>
      <c r="Y33" s="295" t="s">
        <v>186</v>
      </c>
      <c r="Z33" s="207">
        <f t="shared" si="15"/>
      </c>
      <c r="AA33" s="299">
        <f>IF(J33="","",VLOOKUP(CONCATENATE(X33,Y33,Z33),'講座選択テーブル'!$G$1:$P$100,2,FALSE))</f>
      </c>
      <c r="AB33" s="218"/>
      <c r="AC33" s="216"/>
      <c r="AD33" s="207"/>
      <c r="AE33" s="301">
        <f>IF(AC33="","",VLOOKUP(CONCATENATE(ASC(LEFTB(AC33,2)),AF33,AG33,AH33),'講座選択テーブル'!$R$1:$S$298,2,FALSE))</f>
      </c>
      <c r="AF33" s="294">
        <f>IF(AD33="","",VLOOKUP($AD33,'講座選択テーブル'!$B$35:$E$40,2,FALSE))</f>
      </c>
      <c r="AG33" s="295" t="s">
        <v>186</v>
      </c>
      <c r="AH33" s="217"/>
      <c r="AI33" s="299">
        <f>IF(AD33="","",VLOOKUP(CONCATENATE(AF33,AG33,ASC(AH33)),'講座選択テーブル'!$G$1:$P$95,2,FALSE))</f>
      </c>
      <c r="AJ33" s="207"/>
      <c r="AK33" s="293">
        <f>IF(AC33="","",VLOOKUP(CONCATENATE(ASC(LEFTB(AC33,2)),AL33,AM33,AN33),'講座選択テーブル'!$R$1:$S$298,2,FALSE))</f>
      </c>
      <c r="AL33" s="294">
        <f>IF(AD33="","",VLOOKUP($AD33,'講座選択テーブル'!$B$35:$E$40,3,FALSE))</f>
      </c>
      <c r="AM33" s="295" t="s">
        <v>186</v>
      </c>
      <c r="AN33" s="217">
        <f t="shared" si="16"/>
      </c>
      <c r="AO33" s="299">
        <f>IF(AD33="","",VLOOKUP(CONCATENATE(AL33,AM33,ASC(AN33)),'講座選択テーブル'!$G$1:$P$100,2,FALSE))</f>
      </c>
      <c r="AP33" s="207"/>
      <c r="AQ33" s="293">
        <f>IF(AC33="","",VLOOKUP(CONCATENATE(ASC(LEFTB(AC33,2)),AR33,AS33,AT33),'講座選択テーブル'!$R$1:$S$298,2,FALSE))</f>
      </c>
      <c r="AR33" s="294">
        <f>IF(AD33="","",VLOOKUP($AD33,'講座選択テーブル'!$B$35:$E$40,4,FALSE))</f>
      </c>
      <c r="AS33" s="295" t="s">
        <v>186</v>
      </c>
      <c r="AT33" s="207">
        <f t="shared" si="17"/>
      </c>
      <c r="AU33" s="299">
        <f>IF(AD33="","",VLOOKUP(CONCATENATE(AR33,AS33,ASC(AT33)),'講座選択テーブル'!$G$1:$P$100,2,FALSE))</f>
      </c>
      <c r="AV33" s="218"/>
      <c r="AY33" s="365">
        <f t="shared" si="31"/>
      </c>
      <c r="AZ33" s="365">
        <f t="shared" si="32"/>
      </c>
      <c r="BA33" s="365">
        <f t="shared" si="33"/>
      </c>
      <c r="BB33" s="365">
        <f t="shared" si="34"/>
      </c>
      <c r="BC33" s="365">
        <f t="shared" si="35"/>
      </c>
      <c r="BD33" s="365">
        <f t="shared" si="36"/>
      </c>
      <c r="BE33" s="365">
        <f t="shared" si="37"/>
      </c>
      <c r="BF33" s="365">
        <f t="shared" si="38"/>
      </c>
      <c r="BG33" s="365">
        <f t="shared" si="39"/>
      </c>
      <c r="BH33" s="365">
        <f t="shared" si="40"/>
      </c>
      <c r="BI33" s="365">
        <f t="shared" si="41"/>
      </c>
      <c r="BJ33" s="365">
        <f t="shared" si="42"/>
      </c>
      <c r="BP33" s="365">
        <f t="shared" si="12"/>
      </c>
      <c r="BQ33" s="365">
        <f t="shared" si="13"/>
      </c>
    </row>
    <row r="34" spans="1:69" ht="30.75" customHeight="1" thickBot="1">
      <c r="A34" s="284">
        <v>26</v>
      </c>
      <c r="B34" s="210"/>
      <c r="C34" s="211"/>
      <c r="D34" s="211"/>
      <c r="E34" s="211"/>
      <c r="F34" s="210">
        <f t="shared" si="18"/>
      </c>
      <c r="G34" s="242">
        <f>IF(E34="","",IF(E34="無","－",VLOOKUP(F34,スクバテーブル!$A$3:$F$98,2,FALSE)))</f>
      </c>
      <c r="H34" s="285">
        <f>IF(E34="","",IF(E34="無","－",VLOOKUP(F34,スクバテーブル!$A$3:$F$98,3,FALSE)))</f>
      </c>
      <c r="I34" s="216"/>
      <c r="J34" s="207"/>
      <c r="K34" s="289">
        <f>IF(I34="","",VLOOKUP(CONCATENATE(ASC(LEFTB(I34,2)),L34,M34,N34),'講座選択テーブル'!$R$1:$S$298,2,FALSE))</f>
      </c>
      <c r="L34" s="249">
        <f>IF(J34="","",VLOOKUP($J34,'講座選択テーブル'!$B$35:$E$40,2,FALSE))</f>
      </c>
      <c r="M34" s="290" t="s">
        <v>186</v>
      </c>
      <c r="N34" s="217"/>
      <c r="O34" s="304">
        <f>IF(J34="","",VLOOKUP(CONCATENATE(L34,M34,ASC(N34)),'講座選択テーブル'!$G$1:$P$100,2,FALSE))</f>
      </c>
      <c r="P34" s="207"/>
      <c r="Q34" s="293">
        <f>IF(I34="","",VLOOKUP(CONCATENATE(ASC(LEFTB(I34,2)),R34,S34,T34),'講座選択テーブル'!$R$1:$S$298,2,FALSE))</f>
      </c>
      <c r="R34" s="294">
        <f>IF(J34="","",VLOOKUP($J34,'講座選択テーブル'!$B$35:$E$40,3,FALSE))</f>
      </c>
      <c r="S34" s="295" t="s">
        <v>186</v>
      </c>
      <c r="T34" s="217">
        <f t="shared" si="14"/>
      </c>
      <c r="U34" s="299">
        <f>IF(J34="","",VLOOKUP(CONCATENATE(R34,S34,T34),'講座選択テーブル'!$G$1:$P$100,2,FALSE))</f>
      </c>
      <c r="V34" s="207"/>
      <c r="W34" s="293">
        <f>IF(I34="","",VLOOKUP(CONCATENATE(ASC(LEFTB(I34,2)),X34,Y34,Z34),'講座選択テーブル'!$R$1:$S$298,2,FALSE))</f>
      </c>
      <c r="X34" s="294">
        <f>IF(J34="","",VLOOKUP($J34,'講座選択テーブル'!$B$35:$E$40,4,FALSE))</f>
      </c>
      <c r="Y34" s="295" t="s">
        <v>186</v>
      </c>
      <c r="Z34" s="207">
        <f t="shared" si="15"/>
      </c>
      <c r="AA34" s="299">
        <f>IF(J34="","",VLOOKUP(CONCATENATE(X34,Y34,Z34),'講座選択テーブル'!$G$1:$P$100,2,FALSE))</f>
      </c>
      <c r="AB34" s="218"/>
      <c r="AC34" s="216"/>
      <c r="AD34" s="207"/>
      <c r="AE34" s="301">
        <f>IF(AC34="","",VLOOKUP(CONCATENATE(ASC(LEFTB(AC34,2)),AF34,AG34,AH34),'講座選択テーブル'!$R$1:$S$298,2,FALSE))</f>
      </c>
      <c r="AF34" s="294">
        <f>IF(AD34="","",VLOOKUP($AD34,'講座選択テーブル'!$B$35:$E$40,2,FALSE))</f>
      </c>
      <c r="AG34" s="295" t="s">
        <v>186</v>
      </c>
      <c r="AH34" s="217"/>
      <c r="AI34" s="299">
        <f>IF(AD34="","",VLOOKUP(CONCATENATE(AF34,AG34,ASC(AH34)),'講座選択テーブル'!$G$1:$P$95,2,FALSE))</f>
      </c>
      <c r="AJ34" s="207"/>
      <c r="AK34" s="293">
        <f>IF(AC34="","",VLOOKUP(CONCATENATE(ASC(LEFTB(AC34,2)),AL34,AM34,AN34),'講座選択テーブル'!$R$1:$S$298,2,FALSE))</f>
      </c>
      <c r="AL34" s="294">
        <f>IF(AD34="","",VLOOKUP($AD34,'講座選択テーブル'!$B$35:$E$40,3,FALSE))</f>
      </c>
      <c r="AM34" s="295" t="s">
        <v>186</v>
      </c>
      <c r="AN34" s="217">
        <f t="shared" si="16"/>
      </c>
      <c r="AO34" s="299">
        <f>IF(AD34="","",VLOOKUP(CONCATENATE(AL34,AM34,ASC(AN34)),'講座選択テーブル'!$G$1:$P$100,2,FALSE))</f>
      </c>
      <c r="AP34" s="207"/>
      <c r="AQ34" s="293">
        <f>IF(AC34="","",VLOOKUP(CONCATENATE(ASC(LEFTB(AC34,2)),AR34,AS34,AT34),'講座選択テーブル'!$R$1:$S$298,2,FALSE))</f>
      </c>
      <c r="AR34" s="294">
        <f>IF(AD34="","",VLOOKUP($AD34,'講座選択テーブル'!$B$35:$E$40,4,FALSE))</f>
      </c>
      <c r="AS34" s="295" t="s">
        <v>186</v>
      </c>
      <c r="AT34" s="207">
        <f t="shared" si="17"/>
      </c>
      <c r="AU34" s="299">
        <f>IF(AD34="","",VLOOKUP(CONCATENATE(AR34,AS34,ASC(AT34)),'講座選択テーブル'!$G$1:$P$100,2,FALSE))</f>
      </c>
      <c r="AV34" s="218"/>
      <c r="AY34" s="365">
        <f t="shared" si="31"/>
      </c>
      <c r="AZ34" s="365">
        <f t="shared" si="32"/>
      </c>
      <c r="BA34" s="365">
        <f t="shared" si="33"/>
      </c>
      <c r="BB34" s="365">
        <f t="shared" si="34"/>
      </c>
      <c r="BC34" s="365">
        <f t="shared" si="35"/>
      </c>
      <c r="BD34" s="365">
        <f t="shared" si="36"/>
      </c>
      <c r="BE34" s="365">
        <f t="shared" si="37"/>
      </c>
      <c r="BF34" s="365">
        <f t="shared" si="38"/>
      </c>
      <c r="BG34" s="365">
        <f t="shared" si="39"/>
      </c>
      <c r="BH34" s="365">
        <f t="shared" si="40"/>
      </c>
      <c r="BI34" s="365">
        <f t="shared" si="41"/>
      </c>
      <c r="BJ34" s="365">
        <f t="shared" si="42"/>
      </c>
      <c r="BP34" s="365">
        <f t="shared" si="12"/>
      </c>
      <c r="BQ34" s="365">
        <f t="shared" si="13"/>
      </c>
    </row>
    <row r="35" spans="1:69" ht="30.75" customHeight="1" thickBot="1">
      <c r="A35" s="284">
        <v>27</v>
      </c>
      <c r="B35" s="210"/>
      <c r="C35" s="211"/>
      <c r="D35" s="211"/>
      <c r="E35" s="211"/>
      <c r="F35" s="210">
        <f t="shared" si="18"/>
      </c>
      <c r="G35" s="242">
        <f>IF(E35="","",IF(E35="無","－",VLOOKUP(F35,スクバテーブル!$A$3:$F$98,2,FALSE)))</f>
      </c>
      <c r="H35" s="285">
        <f>IF(E35="","",IF(E35="無","－",VLOOKUP(F35,スクバテーブル!$A$3:$F$98,3,FALSE)))</f>
      </c>
      <c r="I35" s="216"/>
      <c r="J35" s="207"/>
      <c r="K35" s="289">
        <f>IF(I35="","",VLOOKUP(CONCATENATE(ASC(LEFTB(I35,2)),L35,M35,N35),'講座選択テーブル'!$R$1:$S$298,2,FALSE))</f>
      </c>
      <c r="L35" s="249">
        <f>IF(J35="","",VLOOKUP($J35,'講座選択テーブル'!$B$35:$E$40,2,FALSE))</f>
      </c>
      <c r="M35" s="290" t="s">
        <v>186</v>
      </c>
      <c r="N35" s="217"/>
      <c r="O35" s="304">
        <f>IF(J35="","",VLOOKUP(CONCATENATE(L35,M35,ASC(N35)),'講座選択テーブル'!$G$1:$P$100,2,FALSE))</f>
      </c>
      <c r="P35" s="207"/>
      <c r="Q35" s="293">
        <f>IF(I35="","",VLOOKUP(CONCATENATE(ASC(LEFTB(I35,2)),R35,S35,T35),'講座選択テーブル'!$R$1:$S$298,2,FALSE))</f>
      </c>
      <c r="R35" s="294">
        <f>IF(J35="","",VLOOKUP($J35,'講座選択テーブル'!$B$35:$E$40,3,FALSE))</f>
      </c>
      <c r="S35" s="295" t="s">
        <v>186</v>
      </c>
      <c r="T35" s="217">
        <f t="shared" si="14"/>
      </c>
      <c r="U35" s="299">
        <f>IF(J35="","",VLOOKUP(CONCATENATE(R35,S35,T35),'講座選択テーブル'!$G$1:$P$100,2,FALSE))</f>
      </c>
      <c r="V35" s="207"/>
      <c r="W35" s="293">
        <f>IF(I35="","",VLOOKUP(CONCATENATE(ASC(LEFTB(I35,2)),X35,Y35,Z35),'講座選択テーブル'!$R$1:$S$298,2,FALSE))</f>
      </c>
      <c r="X35" s="294">
        <f>IF(J35="","",VLOOKUP($J35,'講座選択テーブル'!$B$35:$E$40,4,FALSE))</f>
      </c>
      <c r="Y35" s="295" t="s">
        <v>186</v>
      </c>
      <c r="Z35" s="207">
        <f t="shared" si="15"/>
      </c>
      <c r="AA35" s="299">
        <f>IF(J35="","",VLOOKUP(CONCATENATE(X35,Y35,Z35),'講座選択テーブル'!$G$1:$P$100,2,FALSE))</f>
      </c>
      <c r="AB35" s="218"/>
      <c r="AC35" s="216"/>
      <c r="AD35" s="207"/>
      <c r="AE35" s="301">
        <f>IF(AC35="","",VLOOKUP(CONCATENATE(ASC(LEFTB(AC35,2)),AF35,AG35,AH35),'講座選択テーブル'!$R$1:$S$298,2,FALSE))</f>
      </c>
      <c r="AF35" s="294">
        <f>IF(AD35="","",VLOOKUP($AD35,'講座選択テーブル'!$B$35:$E$40,2,FALSE))</f>
      </c>
      <c r="AG35" s="295" t="s">
        <v>186</v>
      </c>
      <c r="AH35" s="217"/>
      <c r="AI35" s="299">
        <f>IF(AD35="","",VLOOKUP(CONCATENATE(AF35,AG35,ASC(AH35)),'講座選択テーブル'!$G$1:$P$95,2,FALSE))</f>
      </c>
      <c r="AJ35" s="207"/>
      <c r="AK35" s="293">
        <f>IF(AC35="","",VLOOKUP(CONCATENATE(ASC(LEFTB(AC35,2)),AL35,AM35,AN35),'講座選択テーブル'!$R$1:$S$298,2,FALSE))</f>
      </c>
      <c r="AL35" s="294">
        <f>IF(AD35="","",VLOOKUP($AD35,'講座選択テーブル'!$B$35:$E$40,3,FALSE))</f>
      </c>
      <c r="AM35" s="295" t="s">
        <v>186</v>
      </c>
      <c r="AN35" s="217">
        <f t="shared" si="16"/>
      </c>
      <c r="AO35" s="299">
        <f>IF(AD35="","",VLOOKUP(CONCATENATE(AL35,AM35,ASC(AN35)),'講座選択テーブル'!$G$1:$P$100,2,FALSE))</f>
      </c>
      <c r="AP35" s="207"/>
      <c r="AQ35" s="293">
        <f>IF(AC35="","",VLOOKUP(CONCATENATE(ASC(LEFTB(AC35,2)),AR35,AS35,AT35),'講座選択テーブル'!$R$1:$S$298,2,FALSE))</f>
      </c>
      <c r="AR35" s="294">
        <f>IF(AD35="","",VLOOKUP($AD35,'講座選択テーブル'!$B$35:$E$40,4,FALSE))</f>
      </c>
      <c r="AS35" s="295" t="s">
        <v>186</v>
      </c>
      <c r="AT35" s="207">
        <f t="shared" si="17"/>
      </c>
      <c r="AU35" s="299">
        <f>IF(AD35="","",VLOOKUP(CONCATENATE(AR35,AS35,ASC(AT35)),'講座選択テーブル'!$G$1:$P$100,2,FALSE))</f>
      </c>
      <c r="AV35" s="218"/>
      <c r="AY35" s="365">
        <f t="shared" si="31"/>
      </c>
      <c r="AZ35" s="365">
        <f t="shared" si="32"/>
      </c>
      <c r="BA35" s="365">
        <f t="shared" si="33"/>
      </c>
      <c r="BB35" s="365">
        <f t="shared" si="34"/>
      </c>
      <c r="BC35" s="365">
        <f t="shared" si="35"/>
      </c>
      <c r="BD35" s="365">
        <f t="shared" si="36"/>
      </c>
      <c r="BE35" s="365">
        <f t="shared" si="37"/>
      </c>
      <c r="BF35" s="365">
        <f t="shared" si="38"/>
      </c>
      <c r="BG35" s="365">
        <f t="shared" si="39"/>
      </c>
      <c r="BH35" s="365">
        <f t="shared" si="40"/>
      </c>
      <c r="BI35" s="365">
        <f t="shared" si="41"/>
      </c>
      <c r="BJ35" s="365">
        <f t="shared" si="42"/>
      </c>
      <c r="BP35" s="365">
        <f t="shared" si="12"/>
      </c>
      <c r="BQ35" s="365">
        <f t="shared" si="13"/>
      </c>
    </row>
    <row r="36" spans="1:69" ht="30.75" customHeight="1" thickBot="1">
      <c r="A36" s="284">
        <v>28</v>
      </c>
      <c r="B36" s="210"/>
      <c r="C36" s="211"/>
      <c r="D36" s="211"/>
      <c r="E36" s="211"/>
      <c r="F36" s="210">
        <f t="shared" si="18"/>
      </c>
      <c r="G36" s="242">
        <f>IF(E36="","",IF(E36="無","－",VLOOKUP(F36,スクバテーブル!$A$3:$F$98,2,FALSE)))</f>
      </c>
      <c r="H36" s="285">
        <f>IF(E36="","",IF(E36="無","－",VLOOKUP(F36,スクバテーブル!$A$3:$F$98,3,FALSE)))</f>
      </c>
      <c r="I36" s="216"/>
      <c r="J36" s="207"/>
      <c r="K36" s="289">
        <f>IF(I36="","",VLOOKUP(CONCATENATE(ASC(LEFTB(I36,2)),L36,M36,N36),'講座選択テーブル'!$R$1:$S$298,2,FALSE))</f>
      </c>
      <c r="L36" s="249">
        <f>IF(J36="","",VLOOKUP($J36,'講座選択テーブル'!$B$35:$E$40,2,FALSE))</f>
      </c>
      <c r="M36" s="290" t="s">
        <v>186</v>
      </c>
      <c r="N36" s="217"/>
      <c r="O36" s="304">
        <f>IF(J36="","",VLOOKUP(CONCATENATE(L36,M36,ASC(N36)),'講座選択テーブル'!$G$1:$P$100,2,FALSE))</f>
      </c>
      <c r="P36" s="207"/>
      <c r="Q36" s="293">
        <f>IF(I36="","",VLOOKUP(CONCATENATE(ASC(LEFTB(I36,2)),R36,S36,T36),'講座選択テーブル'!$R$1:$S$298,2,FALSE))</f>
      </c>
      <c r="R36" s="294">
        <f>IF(J36="","",VLOOKUP($J36,'講座選択テーブル'!$B$35:$E$40,3,FALSE))</f>
      </c>
      <c r="S36" s="295" t="s">
        <v>186</v>
      </c>
      <c r="T36" s="217">
        <f t="shared" si="14"/>
      </c>
      <c r="U36" s="299">
        <f>IF(J36="","",VLOOKUP(CONCATENATE(R36,S36,T36),'講座選択テーブル'!$G$1:$P$100,2,FALSE))</f>
      </c>
      <c r="V36" s="207"/>
      <c r="W36" s="293">
        <f>IF(I36="","",VLOOKUP(CONCATENATE(ASC(LEFTB(I36,2)),X36,Y36,Z36),'講座選択テーブル'!$R$1:$S$298,2,FALSE))</f>
      </c>
      <c r="X36" s="294">
        <f>IF(J36="","",VLOOKUP($J36,'講座選択テーブル'!$B$35:$E$40,4,FALSE))</f>
      </c>
      <c r="Y36" s="295" t="s">
        <v>186</v>
      </c>
      <c r="Z36" s="207">
        <f t="shared" si="15"/>
      </c>
      <c r="AA36" s="299">
        <f>IF(J36="","",VLOOKUP(CONCATENATE(X36,Y36,Z36),'講座選択テーブル'!$G$1:$P$100,2,FALSE))</f>
      </c>
      <c r="AB36" s="218"/>
      <c r="AC36" s="216"/>
      <c r="AD36" s="207"/>
      <c r="AE36" s="301">
        <f>IF(AC36="","",VLOOKUP(CONCATENATE(ASC(LEFTB(AC36,2)),AF36,AG36,AH36),'講座選択テーブル'!$R$1:$S$298,2,FALSE))</f>
      </c>
      <c r="AF36" s="294">
        <f>IF(AD36="","",VLOOKUP($AD36,'講座選択テーブル'!$B$35:$E$40,2,FALSE))</f>
      </c>
      <c r="AG36" s="295" t="s">
        <v>186</v>
      </c>
      <c r="AH36" s="217"/>
      <c r="AI36" s="299">
        <f>IF(AD36="","",VLOOKUP(CONCATENATE(AF36,AG36,ASC(AH36)),'講座選択テーブル'!$G$1:$P$95,2,FALSE))</f>
      </c>
      <c r="AJ36" s="207"/>
      <c r="AK36" s="293">
        <f>IF(AC36="","",VLOOKUP(CONCATENATE(ASC(LEFTB(AC36,2)),AL36,AM36,AN36),'講座選択テーブル'!$R$1:$S$298,2,FALSE))</f>
      </c>
      <c r="AL36" s="294">
        <f>IF(AD36="","",VLOOKUP($AD36,'講座選択テーブル'!$B$35:$E$40,3,FALSE))</f>
      </c>
      <c r="AM36" s="295" t="s">
        <v>186</v>
      </c>
      <c r="AN36" s="217">
        <f t="shared" si="16"/>
      </c>
      <c r="AO36" s="299">
        <f>IF(AD36="","",VLOOKUP(CONCATENATE(AL36,AM36,ASC(AN36)),'講座選択テーブル'!$G$1:$P$100,2,FALSE))</f>
      </c>
      <c r="AP36" s="207"/>
      <c r="AQ36" s="293">
        <f>IF(AC36="","",VLOOKUP(CONCATENATE(ASC(LEFTB(AC36,2)),AR36,AS36,AT36),'講座選択テーブル'!$R$1:$S$298,2,FALSE))</f>
      </c>
      <c r="AR36" s="294">
        <f>IF(AD36="","",VLOOKUP($AD36,'講座選択テーブル'!$B$35:$E$40,4,FALSE))</f>
      </c>
      <c r="AS36" s="295" t="s">
        <v>186</v>
      </c>
      <c r="AT36" s="207">
        <f t="shared" si="17"/>
      </c>
      <c r="AU36" s="299">
        <f>IF(AD36="","",VLOOKUP(CONCATENATE(AR36,AS36,ASC(AT36)),'講座選択テーブル'!$G$1:$P$100,2,FALSE))</f>
      </c>
      <c r="AV36" s="218"/>
      <c r="AY36" s="365">
        <f t="shared" si="31"/>
      </c>
      <c r="AZ36" s="365">
        <f t="shared" si="32"/>
      </c>
      <c r="BA36" s="365">
        <f t="shared" si="33"/>
      </c>
      <c r="BB36" s="365">
        <f t="shared" si="34"/>
      </c>
      <c r="BC36" s="365">
        <f t="shared" si="35"/>
      </c>
      <c r="BD36" s="365">
        <f t="shared" si="36"/>
      </c>
      <c r="BE36" s="365">
        <f t="shared" si="37"/>
      </c>
      <c r="BF36" s="365">
        <f t="shared" si="38"/>
      </c>
      <c r="BG36" s="365">
        <f t="shared" si="39"/>
      </c>
      <c r="BH36" s="365">
        <f t="shared" si="40"/>
      </c>
      <c r="BI36" s="365">
        <f t="shared" si="41"/>
      </c>
      <c r="BJ36" s="365">
        <f t="shared" si="42"/>
      </c>
      <c r="BP36" s="365">
        <f t="shared" si="12"/>
      </c>
      <c r="BQ36" s="365">
        <f t="shared" si="13"/>
      </c>
    </row>
    <row r="37" spans="1:69" ht="30.75" customHeight="1" thickBot="1">
      <c r="A37" s="284">
        <v>29</v>
      </c>
      <c r="B37" s="210"/>
      <c r="C37" s="211"/>
      <c r="D37" s="211"/>
      <c r="E37" s="211"/>
      <c r="F37" s="210">
        <f t="shared" si="18"/>
      </c>
      <c r="G37" s="242">
        <f>IF(E37="","",IF(E37="無","－",VLOOKUP(F37,スクバテーブル!$A$3:$F$98,2,FALSE)))</f>
      </c>
      <c r="H37" s="285">
        <f>IF(E37="","",IF(E37="無","－",VLOOKUP(F37,スクバテーブル!$A$3:$F$98,3,FALSE)))</f>
      </c>
      <c r="I37" s="216"/>
      <c r="J37" s="207"/>
      <c r="K37" s="289">
        <f>IF(I37="","",VLOOKUP(CONCATENATE(ASC(LEFTB(I37,2)),L37,M37,N37),'講座選択テーブル'!$R$1:$S$298,2,FALSE))</f>
      </c>
      <c r="L37" s="249">
        <f>IF(J37="","",VLOOKUP($J37,'講座選択テーブル'!$B$35:$E$40,2,FALSE))</f>
      </c>
      <c r="M37" s="290" t="s">
        <v>186</v>
      </c>
      <c r="N37" s="217"/>
      <c r="O37" s="304">
        <f>IF(J37="","",VLOOKUP(CONCATENATE(L37,M37,ASC(N37)),'講座選択テーブル'!$G$1:$P$100,2,FALSE))</f>
      </c>
      <c r="P37" s="207"/>
      <c r="Q37" s="293">
        <f>IF(I37="","",VLOOKUP(CONCATENATE(ASC(LEFTB(I37,2)),R37,S37,T37),'講座選択テーブル'!$R$1:$S$298,2,FALSE))</f>
      </c>
      <c r="R37" s="294">
        <f>IF(J37="","",VLOOKUP($J37,'講座選択テーブル'!$B$35:$E$40,3,FALSE))</f>
      </c>
      <c r="S37" s="295" t="s">
        <v>186</v>
      </c>
      <c r="T37" s="217">
        <f t="shared" si="14"/>
      </c>
      <c r="U37" s="299">
        <f>IF(J37="","",VLOOKUP(CONCATENATE(R37,S37,T37),'講座選択テーブル'!$G$1:$P$100,2,FALSE))</f>
      </c>
      <c r="V37" s="207"/>
      <c r="W37" s="293">
        <f>IF(I37="","",VLOOKUP(CONCATENATE(ASC(LEFTB(I37,2)),X37,Y37,Z37),'講座選択テーブル'!$R$1:$S$298,2,FALSE))</f>
      </c>
      <c r="X37" s="294">
        <f>IF(J37="","",VLOOKUP($J37,'講座選択テーブル'!$B$35:$E$40,4,FALSE))</f>
      </c>
      <c r="Y37" s="295" t="s">
        <v>186</v>
      </c>
      <c r="Z37" s="207">
        <f t="shared" si="15"/>
      </c>
      <c r="AA37" s="299">
        <f>IF(J37="","",VLOOKUP(CONCATENATE(X37,Y37,Z37),'講座選択テーブル'!$G$1:$P$100,2,FALSE))</f>
      </c>
      <c r="AB37" s="218"/>
      <c r="AC37" s="216"/>
      <c r="AD37" s="207"/>
      <c r="AE37" s="301">
        <f>IF(AC37="","",VLOOKUP(CONCATENATE(ASC(LEFTB(AC37,2)),AF37,AG37,AH37),'講座選択テーブル'!$R$1:$S$298,2,FALSE))</f>
      </c>
      <c r="AF37" s="294">
        <f>IF(AD37="","",VLOOKUP($AD37,'講座選択テーブル'!$B$35:$E$40,2,FALSE))</f>
      </c>
      <c r="AG37" s="295" t="s">
        <v>186</v>
      </c>
      <c r="AH37" s="217"/>
      <c r="AI37" s="299">
        <f>IF(AD37="","",VLOOKUP(CONCATENATE(AF37,AG37,ASC(AH37)),'講座選択テーブル'!$G$1:$P$95,2,FALSE))</f>
      </c>
      <c r="AJ37" s="207"/>
      <c r="AK37" s="293">
        <f>IF(AC37="","",VLOOKUP(CONCATENATE(ASC(LEFTB(AC37,2)),AL37,AM37,AN37),'講座選択テーブル'!$R$1:$S$298,2,FALSE))</f>
      </c>
      <c r="AL37" s="294">
        <f>IF(AD37="","",VLOOKUP($AD37,'講座選択テーブル'!$B$35:$E$40,3,FALSE))</f>
      </c>
      <c r="AM37" s="295" t="s">
        <v>186</v>
      </c>
      <c r="AN37" s="217">
        <f t="shared" si="16"/>
      </c>
      <c r="AO37" s="299">
        <f>IF(AD37="","",VLOOKUP(CONCATENATE(AL37,AM37,ASC(AN37)),'講座選択テーブル'!$G$1:$P$100,2,FALSE))</f>
      </c>
      <c r="AP37" s="207"/>
      <c r="AQ37" s="293">
        <f>IF(AC37="","",VLOOKUP(CONCATENATE(ASC(LEFTB(AC37,2)),AR37,AS37,AT37),'講座選択テーブル'!$R$1:$S$298,2,FALSE))</f>
      </c>
      <c r="AR37" s="294">
        <f>IF(AD37="","",VLOOKUP($AD37,'講座選択テーブル'!$B$35:$E$40,4,FALSE))</f>
      </c>
      <c r="AS37" s="295" t="s">
        <v>186</v>
      </c>
      <c r="AT37" s="207">
        <f t="shared" si="17"/>
      </c>
      <c r="AU37" s="299">
        <f>IF(AD37="","",VLOOKUP(CONCATENATE(AR37,AS37,ASC(AT37)),'講座選択テーブル'!$G$1:$P$100,2,FALSE))</f>
      </c>
      <c r="AV37" s="218"/>
      <c r="AY37" s="365">
        <f t="shared" si="31"/>
      </c>
      <c r="AZ37" s="365">
        <f t="shared" si="32"/>
      </c>
      <c r="BA37" s="365">
        <f t="shared" si="33"/>
      </c>
      <c r="BB37" s="365">
        <f t="shared" si="34"/>
      </c>
      <c r="BC37" s="365">
        <f t="shared" si="35"/>
      </c>
      <c r="BD37" s="365">
        <f t="shared" si="36"/>
      </c>
      <c r="BE37" s="365">
        <f t="shared" si="37"/>
      </c>
      <c r="BF37" s="365">
        <f t="shared" si="38"/>
      </c>
      <c r="BG37" s="365">
        <f t="shared" si="39"/>
      </c>
      <c r="BH37" s="365">
        <f t="shared" si="40"/>
      </c>
      <c r="BI37" s="365">
        <f t="shared" si="41"/>
      </c>
      <c r="BJ37" s="365">
        <f t="shared" si="42"/>
      </c>
      <c r="BP37" s="365">
        <f t="shared" si="12"/>
      </c>
      <c r="BQ37" s="365">
        <f t="shared" si="13"/>
      </c>
    </row>
    <row r="38" spans="1:69" ht="30.75" customHeight="1" thickBot="1">
      <c r="A38" s="284">
        <v>30</v>
      </c>
      <c r="B38" s="210"/>
      <c r="C38" s="211"/>
      <c r="D38" s="211"/>
      <c r="E38" s="211"/>
      <c r="F38" s="210">
        <f t="shared" si="18"/>
      </c>
      <c r="G38" s="242">
        <f>IF(E38="","",IF(E38="無","－",VLOOKUP(F38,スクバテーブル!$A$3:$F$98,2,FALSE)))</f>
      </c>
      <c r="H38" s="285">
        <f>IF(E38="","",IF(E38="無","－",VLOOKUP(F38,スクバテーブル!$A$3:$F$98,3,FALSE)))</f>
      </c>
      <c r="I38" s="216"/>
      <c r="J38" s="207"/>
      <c r="K38" s="289">
        <f>IF(I38="","",VLOOKUP(CONCATENATE(ASC(LEFTB(I38,2)),L38,M38,N38),'講座選択テーブル'!$R$1:$S$298,2,FALSE))</f>
      </c>
      <c r="L38" s="249">
        <f>IF(J38="","",VLOOKUP($J38,'講座選択テーブル'!$B$35:$E$40,2,FALSE))</f>
      </c>
      <c r="M38" s="290" t="s">
        <v>186</v>
      </c>
      <c r="N38" s="217"/>
      <c r="O38" s="304">
        <f>IF(J38="","",VLOOKUP(CONCATENATE(L38,M38,ASC(N38)),'講座選択テーブル'!$G$1:$P$100,2,FALSE))</f>
      </c>
      <c r="P38" s="207"/>
      <c r="Q38" s="293">
        <f>IF(I38="","",VLOOKUP(CONCATENATE(ASC(LEFTB(I38,2)),R38,S38,T38),'講座選択テーブル'!$R$1:$S$298,2,FALSE))</f>
      </c>
      <c r="R38" s="294">
        <f>IF(J38="","",VLOOKUP($J38,'講座選択テーブル'!$B$35:$E$40,3,FALSE))</f>
      </c>
      <c r="S38" s="295" t="s">
        <v>186</v>
      </c>
      <c r="T38" s="217">
        <f t="shared" si="14"/>
      </c>
      <c r="U38" s="299">
        <f>IF(J38="","",VLOOKUP(CONCATENATE(R38,S38,T38),'講座選択テーブル'!$G$1:$P$100,2,FALSE))</f>
      </c>
      <c r="V38" s="207"/>
      <c r="W38" s="293">
        <f>IF(I38="","",VLOOKUP(CONCATENATE(ASC(LEFTB(I38,2)),X38,Y38,Z38),'講座選択テーブル'!$R$1:$S$298,2,FALSE))</f>
      </c>
      <c r="X38" s="294">
        <f>IF(J38="","",VLOOKUP($J38,'講座選択テーブル'!$B$35:$E$40,4,FALSE))</f>
      </c>
      <c r="Y38" s="295" t="s">
        <v>186</v>
      </c>
      <c r="Z38" s="207">
        <f t="shared" si="15"/>
      </c>
      <c r="AA38" s="299">
        <f>IF(J38="","",VLOOKUP(CONCATENATE(X38,Y38,Z38),'講座選択テーブル'!$G$1:$P$100,2,FALSE))</f>
      </c>
      <c r="AB38" s="218"/>
      <c r="AC38" s="216"/>
      <c r="AD38" s="207"/>
      <c r="AE38" s="301">
        <f>IF(AC38="","",VLOOKUP(CONCATENATE(ASC(LEFTB(AC38,2)),AF38,AG38,AH38),'講座選択テーブル'!$R$1:$S$298,2,FALSE))</f>
      </c>
      <c r="AF38" s="294">
        <f>IF(AD38="","",VLOOKUP($AD38,'講座選択テーブル'!$B$35:$E$40,2,FALSE))</f>
      </c>
      <c r="AG38" s="295" t="s">
        <v>186</v>
      </c>
      <c r="AH38" s="217"/>
      <c r="AI38" s="299">
        <f>IF(AD38="","",VLOOKUP(CONCATENATE(AF38,AG38,ASC(AH38)),'講座選択テーブル'!$G$1:$P$95,2,FALSE))</f>
      </c>
      <c r="AJ38" s="207"/>
      <c r="AK38" s="293">
        <f>IF(AC38="","",VLOOKUP(CONCATENATE(ASC(LEFTB(AC38,2)),AL38,AM38,AN38),'講座選択テーブル'!$R$1:$S$298,2,FALSE))</f>
      </c>
      <c r="AL38" s="294">
        <f>IF(AD38="","",VLOOKUP($AD38,'講座選択テーブル'!$B$35:$E$40,3,FALSE))</f>
      </c>
      <c r="AM38" s="295" t="s">
        <v>186</v>
      </c>
      <c r="AN38" s="217">
        <f t="shared" si="16"/>
      </c>
      <c r="AO38" s="299">
        <f>IF(AD38="","",VLOOKUP(CONCATENATE(AL38,AM38,ASC(AN38)),'講座選択テーブル'!$G$1:$P$100,2,FALSE))</f>
      </c>
      <c r="AP38" s="207"/>
      <c r="AQ38" s="293">
        <f>IF(AC38="","",VLOOKUP(CONCATENATE(ASC(LEFTB(AC38,2)),AR38,AS38,AT38),'講座選択テーブル'!$R$1:$S$298,2,FALSE))</f>
      </c>
      <c r="AR38" s="294">
        <f>IF(AD38="","",VLOOKUP($AD38,'講座選択テーブル'!$B$35:$E$40,4,FALSE))</f>
      </c>
      <c r="AS38" s="295" t="s">
        <v>186</v>
      </c>
      <c r="AT38" s="207">
        <f t="shared" si="17"/>
      </c>
      <c r="AU38" s="299">
        <f>IF(AD38="","",VLOOKUP(CONCATENATE(AR38,AS38,ASC(AT38)),'講座選択テーブル'!$G$1:$P$100,2,FALSE))</f>
      </c>
      <c r="AV38" s="218"/>
      <c r="AY38" s="365">
        <f t="shared" si="31"/>
      </c>
      <c r="AZ38" s="365">
        <f t="shared" si="32"/>
      </c>
      <c r="BA38" s="365">
        <f t="shared" si="33"/>
      </c>
      <c r="BB38" s="365">
        <f t="shared" si="34"/>
      </c>
      <c r="BC38" s="365">
        <f t="shared" si="35"/>
      </c>
      <c r="BD38" s="365">
        <f t="shared" si="36"/>
      </c>
      <c r="BE38" s="365">
        <f t="shared" si="37"/>
      </c>
      <c r="BF38" s="365">
        <f t="shared" si="38"/>
      </c>
      <c r="BG38" s="365">
        <f t="shared" si="39"/>
      </c>
      <c r="BH38" s="365">
        <f t="shared" si="40"/>
      </c>
      <c r="BI38" s="365">
        <f t="shared" si="41"/>
      </c>
      <c r="BJ38" s="365">
        <f t="shared" si="42"/>
      </c>
      <c r="BP38" s="365">
        <f t="shared" si="12"/>
      </c>
      <c r="BQ38" s="365">
        <f t="shared" si="13"/>
      </c>
    </row>
    <row r="39" spans="1:69" ht="30.75" customHeight="1" thickBot="1">
      <c r="A39" s="284">
        <v>31</v>
      </c>
      <c r="B39" s="210"/>
      <c r="C39" s="211"/>
      <c r="D39" s="211"/>
      <c r="E39" s="211"/>
      <c r="F39" s="210">
        <f t="shared" si="18"/>
      </c>
      <c r="G39" s="242">
        <f>IF(E39="","",IF(E39="無","－",VLOOKUP(F39,スクバテーブル!$A$3:$F$98,2,FALSE)))</f>
      </c>
      <c r="H39" s="285">
        <f>IF(E39="","",IF(E39="無","－",VLOOKUP(F39,スクバテーブル!$A$3:$F$98,3,FALSE)))</f>
      </c>
      <c r="I39" s="216"/>
      <c r="J39" s="207"/>
      <c r="K39" s="289">
        <f>IF(I39="","",VLOOKUP(CONCATENATE(ASC(LEFTB(I39,2)),L39,M39,N39),'講座選択テーブル'!$R$1:$S$298,2,FALSE))</f>
      </c>
      <c r="L39" s="249">
        <f>IF(J39="","",VLOOKUP($J39,'講座選択テーブル'!$B$35:$E$40,2,FALSE))</f>
      </c>
      <c r="M39" s="290" t="s">
        <v>186</v>
      </c>
      <c r="N39" s="217"/>
      <c r="O39" s="304">
        <f>IF(J39="","",VLOOKUP(CONCATENATE(L39,M39,ASC(N39)),'講座選択テーブル'!$G$1:$P$100,2,FALSE))</f>
      </c>
      <c r="P39" s="207"/>
      <c r="Q39" s="293">
        <f>IF(I39="","",VLOOKUP(CONCATENATE(ASC(LEFTB(I39,2)),R39,S39,T39),'講座選択テーブル'!$R$1:$S$298,2,FALSE))</f>
      </c>
      <c r="R39" s="294">
        <f>IF(J39="","",VLOOKUP($J39,'講座選択テーブル'!$B$35:$E$40,3,FALSE))</f>
      </c>
      <c r="S39" s="295" t="s">
        <v>186</v>
      </c>
      <c r="T39" s="217">
        <f t="shared" si="14"/>
      </c>
      <c r="U39" s="299">
        <f>IF(J39="","",VLOOKUP(CONCATENATE(R39,S39,T39),'講座選択テーブル'!$G$1:$P$100,2,FALSE))</f>
      </c>
      <c r="V39" s="207"/>
      <c r="W39" s="293">
        <f>IF(I39="","",VLOOKUP(CONCATENATE(ASC(LEFTB(I39,2)),X39,Y39,Z39),'講座選択テーブル'!$R$1:$S$298,2,FALSE))</f>
      </c>
      <c r="X39" s="294">
        <f>IF(J39="","",VLOOKUP($J39,'講座選択テーブル'!$B$35:$E$40,4,FALSE))</f>
      </c>
      <c r="Y39" s="295" t="s">
        <v>186</v>
      </c>
      <c r="Z39" s="207">
        <f t="shared" si="15"/>
      </c>
      <c r="AA39" s="299">
        <f>IF(J39="","",VLOOKUP(CONCATENATE(X39,Y39,Z39),'講座選択テーブル'!$G$1:$P$100,2,FALSE))</f>
      </c>
      <c r="AB39" s="218"/>
      <c r="AC39" s="216"/>
      <c r="AD39" s="207"/>
      <c r="AE39" s="301">
        <f>IF(AC39="","",VLOOKUP(CONCATENATE(ASC(LEFTB(AC39,2)),AF39,AG39,AH39),'講座選択テーブル'!$R$1:$S$298,2,FALSE))</f>
      </c>
      <c r="AF39" s="294">
        <f>IF(AD39="","",VLOOKUP($AD39,'講座選択テーブル'!$B$35:$E$40,2,FALSE))</f>
      </c>
      <c r="AG39" s="295" t="s">
        <v>186</v>
      </c>
      <c r="AH39" s="217"/>
      <c r="AI39" s="299">
        <f>IF(AD39="","",VLOOKUP(CONCATENATE(AF39,AG39,ASC(AH39)),'講座選択テーブル'!$G$1:$P$95,2,FALSE))</f>
      </c>
      <c r="AJ39" s="207"/>
      <c r="AK39" s="293">
        <f>IF(AC39="","",VLOOKUP(CONCATENATE(ASC(LEFTB(AC39,2)),AL39,AM39,AN39),'講座選択テーブル'!$R$1:$S$298,2,FALSE))</f>
      </c>
      <c r="AL39" s="294">
        <f>IF(AD39="","",VLOOKUP($AD39,'講座選択テーブル'!$B$35:$E$40,3,FALSE))</f>
      </c>
      <c r="AM39" s="295" t="s">
        <v>186</v>
      </c>
      <c r="AN39" s="217">
        <f t="shared" si="16"/>
      </c>
      <c r="AO39" s="299">
        <f>IF(AD39="","",VLOOKUP(CONCATENATE(AL39,AM39,ASC(AN39)),'講座選択テーブル'!$G$1:$P$100,2,FALSE))</f>
      </c>
      <c r="AP39" s="207"/>
      <c r="AQ39" s="293">
        <f>IF(AC39="","",VLOOKUP(CONCATENATE(ASC(LEFTB(AC39,2)),AR39,AS39,AT39),'講座選択テーブル'!$R$1:$S$298,2,FALSE))</f>
      </c>
      <c r="AR39" s="294">
        <f>IF(AD39="","",VLOOKUP($AD39,'講座選択テーブル'!$B$35:$E$40,4,FALSE))</f>
      </c>
      <c r="AS39" s="295" t="s">
        <v>186</v>
      </c>
      <c r="AT39" s="207">
        <f t="shared" si="17"/>
      </c>
      <c r="AU39" s="299">
        <f>IF(AD39="","",VLOOKUP(CONCATENATE(AR39,AS39,ASC(AT39)),'講座選択テーブル'!$G$1:$P$100,2,FALSE))</f>
      </c>
      <c r="AV39" s="218"/>
      <c r="AY39" s="365">
        <f t="shared" si="31"/>
      </c>
      <c r="AZ39" s="365">
        <f t="shared" si="32"/>
      </c>
      <c r="BA39" s="365">
        <f t="shared" si="33"/>
      </c>
      <c r="BB39" s="365">
        <f t="shared" si="34"/>
      </c>
      <c r="BC39" s="365">
        <f t="shared" si="35"/>
      </c>
      <c r="BD39" s="365">
        <f t="shared" si="36"/>
      </c>
      <c r="BE39" s="365">
        <f t="shared" si="37"/>
      </c>
      <c r="BF39" s="365">
        <f t="shared" si="38"/>
      </c>
      <c r="BG39" s="365">
        <f t="shared" si="39"/>
      </c>
      <c r="BH39" s="365">
        <f t="shared" si="40"/>
      </c>
      <c r="BI39" s="365">
        <f t="shared" si="41"/>
      </c>
      <c r="BJ39" s="365">
        <f t="shared" si="42"/>
      </c>
      <c r="BP39" s="365">
        <f t="shared" si="12"/>
      </c>
      <c r="BQ39" s="365">
        <f t="shared" si="13"/>
      </c>
    </row>
    <row r="40" spans="1:69" ht="30.75" customHeight="1" thickBot="1">
      <c r="A40" s="284">
        <v>32</v>
      </c>
      <c r="B40" s="210"/>
      <c r="C40" s="211"/>
      <c r="D40" s="211"/>
      <c r="E40" s="211"/>
      <c r="F40" s="210">
        <f t="shared" si="18"/>
      </c>
      <c r="G40" s="242">
        <f>IF(E40="","",IF(E40="無","－",VLOOKUP(F40,スクバテーブル!$A$3:$F$98,2,FALSE)))</f>
      </c>
      <c r="H40" s="285">
        <f>IF(E40="","",IF(E40="無","－",VLOOKUP(F40,スクバテーブル!$A$3:$F$98,3,FALSE)))</f>
      </c>
      <c r="I40" s="216"/>
      <c r="J40" s="207"/>
      <c r="K40" s="289">
        <f>IF(I40="","",VLOOKUP(CONCATENATE(ASC(LEFTB(I40,2)),L40,M40,N40),'講座選択テーブル'!$R$1:$S$298,2,FALSE))</f>
      </c>
      <c r="L40" s="249">
        <f>IF(J40="","",VLOOKUP($J40,'講座選択テーブル'!$B$35:$E$40,2,FALSE))</f>
      </c>
      <c r="M40" s="290" t="s">
        <v>186</v>
      </c>
      <c r="N40" s="217"/>
      <c r="O40" s="304">
        <f>IF(J40="","",VLOOKUP(CONCATENATE(L40,M40,ASC(N40)),'講座選択テーブル'!$G$1:$P$100,2,FALSE))</f>
      </c>
      <c r="P40" s="207"/>
      <c r="Q40" s="293">
        <f>IF(I40="","",VLOOKUP(CONCATENATE(ASC(LEFTB(I40,2)),R40,S40,T40),'講座選択テーブル'!$R$1:$S$298,2,FALSE))</f>
      </c>
      <c r="R40" s="294">
        <f>IF(J40="","",VLOOKUP($J40,'講座選択テーブル'!$B$35:$E$40,3,FALSE))</f>
      </c>
      <c r="S40" s="295" t="s">
        <v>186</v>
      </c>
      <c r="T40" s="217">
        <f t="shared" si="14"/>
      </c>
      <c r="U40" s="299">
        <f>IF(J40="","",VLOOKUP(CONCATENATE(R40,S40,T40),'講座選択テーブル'!$G$1:$P$100,2,FALSE))</f>
      </c>
      <c r="V40" s="207"/>
      <c r="W40" s="293">
        <f>IF(I40="","",VLOOKUP(CONCATENATE(ASC(LEFTB(I40,2)),X40,Y40,Z40),'講座選択テーブル'!$R$1:$S$298,2,FALSE))</f>
      </c>
      <c r="X40" s="294">
        <f>IF(J40="","",VLOOKUP($J40,'講座選択テーブル'!$B$35:$E$40,4,FALSE))</f>
      </c>
      <c r="Y40" s="295" t="s">
        <v>186</v>
      </c>
      <c r="Z40" s="207">
        <f t="shared" si="15"/>
      </c>
      <c r="AA40" s="299">
        <f>IF(J40="","",VLOOKUP(CONCATENATE(X40,Y40,Z40),'講座選択テーブル'!$G$1:$P$100,2,FALSE))</f>
      </c>
      <c r="AB40" s="218"/>
      <c r="AC40" s="216"/>
      <c r="AD40" s="207"/>
      <c r="AE40" s="301">
        <f>IF(AC40="","",VLOOKUP(CONCATENATE(ASC(LEFTB(AC40,2)),AF40,AG40,AH40),'講座選択テーブル'!$R$1:$S$298,2,FALSE))</f>
      </c>
      <c r="AF40" s="294">
        <f>IF(AD40="","",VLOOKUP($AD40,'講座選択テーブル'!$B$35:$E$40,2,FALSE))</f>
      </c>
      <c r="AG40" s="295" t="s">
        <v>186</v>
      </c>
      <c r="AH40" s="217"/>
      <c r="AI40" s="299">
        <f>IF(AD40="","",VLOOKUP(CONCATENATE(AF40,AG40,ASC(AH40)),'講座選択テーブル'!$G$1:$P$95,2,FALSE))</f>
      </c>
      <c r="AJ40" s="207"/>
      <c r="AK40" s="293">
        <f>IF(AC40="","",VLOOKUP(CONCATENATE(ASC(LEFTB(AC40,2)),AL40,AM40,AN40),'講座選択テーブル'!$R$1:$S$298,2,FALSE))</f>
      </c>
      <c r="AL40" s="294">
        <f>IF(AD40="","",VLOOKUP($AD40,'講座選択テーブル'!$B$35:$E$40,3,FALSE))</f>
      </c>
      <c r="AM40" s="295" t="s">
        <v>186</v>
      </c>
      <c r="AN40" s="217">
        <f t="shared" si="16"/>
      </c>
      <c r="AO40" s="299">
        <f>IF(AD40="","",VLOOKUP(CONCATENATE(AL40,AM40,ASC(AN40)),'講座選択テーブル'!$G$1:$P$100,2,FALSE))</f>
      </c>
      <c r="AP40" s="207"/>
      <c r="AQ40" s="293">
        <f>IF(AC40="","",VLOOKUP(CONCATENATE(ASC(LEFTB(AC40,2)),AR40,AS40,AT40),'講座選択テーブル'!$R$1:$S$298,2,FALSE))</f>
      </c>
      <c r="AR40" s="294">
        <f>IF(AD40="","",VLOOKUP($AD40,'講座選択テーブル'!$B$35:$E$40,4,FALSE))</f>
      </c>
      <c r="AS40" s="295" t="s">
        <v>186</v>
      </c>
      <c r="AT40" s="207">
        <f t="shared" si="17"/>
      </c>
      <c r="AU40" s="299">
        <f>IF(AD40="","",VLOOKUP(CONCATENATE(AR40,AS40,ASC(AT40)),'講座選択テーブル'!$G$1:$P$100,2,FALSE))</f>
      </c>
      <c r="AV40" s="218"/>
      <c r="AY40" s="365">
        <f t="shared" si="31"/>
      </c>
      <c r="AZ40" s="365">
        <f t="shared" si="32"/>
      </c>
      <c r="BA40" s="365">
        <f t="shared" si="33"/>
      </c>
      <c r="BB40" s="365">
        <f t="shared" si="34"/>
      </c>
      <c r="BC40" s="365">
        <f t="shared" si="35"/>
      </c>
      <c r="BD40" s="365">
        <f t="shared" si="36"/>
      </c>
      <c r="BE40" s="365">
        <f t="shared" si="37"/>
      </c>
      <c r="BF40" s="365">
        <f t="shared" si="38"/>
      </c>
      <c r="BG40" s="365">
        <f t="shared" si="39"/>
      </c>
      <c r="BH40" s="365">
        <f t="shared" si="40"/>
      </c>
      <c r="BI40" s="365">
        <f t="shared" si="41"/>
      </c>
      <c r="BJ40" s="365">
        <f t="shared" si="42"/>
      </c>
      <c r="BP40" s="365">
        <f t="shared" si="12"/>
      </c>
      <c r="BQ40" s="365">
        <f t="shared" si="13"/>
      </c>
    </row>
    <row r="41" spans="1:69" ht="30.75" customHeight="1" thickBot="1">
      <c r="A41" s="284">
        <v>33</v>
      </c>
      <c r="B41" s="210"/>
      <c r="C41" s="211"/>
      <c r="D41" s="211"/>
      <c r="E41" s="211"/>
      <c r="F41" s="210">
        <f t="shared" si="18"/>
      </c>
      <c r="G41" s="242">
        <f>IF(E41="","",IF(E41="無","－",VLOOKUP(F41,スクバテーブル!$A$3:$F$98,2,FALSE)))</f>
      </c>
      <c r="H41" s="285">
        <f>IF(E41="","",IF(E41="無","－",VLOOKUP(F41,スクバテーブル!$A$3:$F$98,3,FALSE)))</f>
      </c>
      <c r="I41" s="216"/>
      <c r="J41" s="207"/>
      <c r="K41" s="289">
        <f>IF(I41="","",VLOOKUP(CONCATENATE(ASC(LEFTB(I41,2)),L41,M41,N41),'講座選択テーブル'!$R$1:$S$298,2,FALSE))</f>
      </c>
      <c r="L41" s="249">
        <f>IF(J41="","",VLOOKUP($J41,'講座選択テーブル'!$B$35:$E$40,2,FALSE))</f>
      </c>
      <c r="M41" s="290" t="s">
        <v>186</v>
      </c>
      <c r="N41" s="217"/>
      <c r="O41" s="304">
        <f>IF(J41="","",VLOOKUP(CONCATENATE(L41,M41,ASC(N41)),'講座選択テーブル'!$G$1:$P$100,2,FALSE))</f>
      </c>
      <c r="P41" s="207"/>
      <c r="Q41" s="293">
        <f>IF(I41="","",VLOOKUP(CONCATENATE(ASC(LEFTB(I41,2)),R41,S41,T41),'講座選択テーブル'!$R$1:$S$298,2,FALSE))</f>
      </c>
      <c r="R41" s="294">
        <f>IF(J41="","",VLOOKUP($J41,'講座選択テーブル'!$B$35:$E$40,3,FALSE))</f>
      </c>
      <c r="S41" s="295" t="s">
        <v>186</v>
      </c>
      <c r="T41" s="217">
        <f t="shared" si="14"/>
      </c>
      <c r="U41" s="299">
        <f>IF(J41="","",VLOOKUP(CONCATENATE(R41,S41,T41),'講座選択テーブル'!$G$1:$P$100,2,FALSE))</f>
      </c>
      <c r="V41" s="207"/>
      <c r="W41" s="293">
        <f>IF(I41="","",VLOOKUP(CONCATENATE(ASC(LEFTB(I41,2)),X41,Y41,Z41),'講座選択テーブル'!$R$1:$S$298,2,FALSE))</f>
      </c>
      <c r="X41" s="294">
        <f>IF(J41="","",VLOOKUP($J41,'講座選択テーブル'!$B$35:$E$40,4,FALSE))</f>
      </c>
      <c r="Y41" s="295" t="s">
        <v>186</v>
      </c>
      <c r="Z41" s="207">
        <f t="shared" si="15"/>
      </c>
      <c r="AA41" s="299">
        <f>IF(J41="","",VLOOKUP(CONCATENATE(X41,Y41,Z41),'講座選択テーブル'!$G$1:$P$100,2,FALSE))</f>
      </c>
      <c r="AB41" s="218"/>
      <c r="AC41" s="216"/>
      <c r="AD41" s="207"/>
      <c r="AE41" s="301">
        <f>IF(AC41="","",VLOOKUP(CONCATENATE(ASC(LEFTB(AC41,2)),AF41,AG41,AH41),'講座選択テーブル'!$R$1:$S$298,2,FALSE))</f>
      </c>
      <c r="AF41" s="294">
        <f>IF(AD41="","",VLOOKUP($AD41,'講座選択テーブル'!$B$35:$E$40,2,FALSE))</f>
      </c>
      <c r="AG41" s="295" t="s">
        <v>186</v>
      </c>
      <c r="AH41" s="217"/>
      <c r="AI41" s="299">
        <f>IF(AD41="","",VLOOKUP(CONCATENATE(AF41,AG41,ASC(AH41)),'講座選択テーブル'!$G$1:$P$95,2,FALSE))</f>
      </c>
      <c r="AJ41" s="207"/>
      <c r="AK41" s="293">
        <f>IF(AC41="","",VLOOKUP(CONCATENATE(ASC(LEFTB(AC41,2)),AL41,AM41,AN41),'講座選択テーブル'!$R$1:$S$298,2,FALSE))</f>
      </c>
      <c r="AL41" s="294">
        <f>IF(AD41="","",VLOOKUP($AD41,'講座選択テーブル'!$B$35:$E$40,3,FALSE))</f>
      </c>
      <c r="AM41" s="295" t="s">
        <v>186</v>
      </c>
      <c r="AN41" s="217">
        <f t="shared" si="16"/>
      </c>
      <c r="AO41" s="299">
        <f>IF(AD41="","",VLOOKUP(CONCATENATE(AL41,AM41,ASC(AN41)),'講座選択テーブル'!$G$1:$P$100,2,FALSE))</f>
      </c>
      <c r="AP41" s="207"/>
      <c r="AQ41" s="293">
        <f>IF(AC41="","",VLOOKUP(CONCATENATE(ASC(LEFTB(AC41,2)),AR41,AS41,AT41),'講座選択テーブル'!$R$1:$S$298,2,FALSE))</f>
      </c>
      <c r="AR41" s="294">
        <f>IF(AD41="","",VLOOKUP($AD41,'講座選択テーブル'!$B$35:$E$40,4,FALSE))</f>
      </c>
      <c r="AS41" s="295" t="s">
        <v>186</v>
      </c>
      <c r="AT41" s="207">
        <f t="shared" si="17"/>
      </c>
      <c r="AU41" s="299">
        <f>IF(AD41="","",VLOOKUP(CONCATENATE(AR41,AS41,ASC(AT41)),'講座選択テーブル'!$G$1:$P$100,2,FALSE))</f>
      </c>
      <c r="AV41" s="218"/>
      <c r="AY41" s="365">
        <f t="shared" si="31"/>
      </c>
      <c r="AZ41" s="365">
        <f t="shared" si="32"/>
      </c>
      <c r="BA41" s="365">
        <f t="shared" si="33"/>
      </c>
      <c r="BB41" s="365">
        <f t="shared" si="34"/>
      </c>
      <c r="BC41" s="365">
        <f t="shared" si="35"/>
      </c>
      <c r="BD41" s="365">
        <f t="shared" si="36"/>
      </c>
      <c r="BE41" s="365">
        <f t="shared" si="37"/>
      </c>
      <c r="BF41" s="365">
        <f t="shared" si="38"/>
      </c>
      <c r="BG41" s="365">
        <f t="shared" si="39"/>
      </c>
      <c r="BH41" s="365">
        <f t="shared" si="40"/>
      </c>
      <c r="BI41" s="365">
        <f t="shared" si="41"/>
      </c>
      <c r="BJ41" s="365">
        <f t="shared" si="42"/>
      </c>
      <c r="BP41" s="365">
        <f t="shared" si="12"/>
      </c>
      <c r="BQ41" s="365">
        <f t="shared" si="13"/>
      </c>
    </row>
    <row r="42" spans="1:69" ht="30.75" customHeight="1" thickBot="1">
      <c r="A42" s="284">
        <v>34</v>
      </c>
      <c r="B42" s="210"/>
      <c r="C42" s="211"/>
      <c r="D42" s="211"/>
      <c r="E42" s="211"/>
      <c r="F42" s="210">
        <f t="shared" si="18"/>
      </c>
      <c r="G42" s="242">
        <f>IF(E42="","",IF(E42="無","－",VLOOKUP(F42,スクバテーブル!$A$3:$F$98,2,FALSE)))</f>
      </c>
      <c r="H42" s="285">
        <f>IF(E42="","",IF(E42="無","－",VLOOKUP(F42,スクバテーブル!$A$3:$F$98,3,FALSE)))</f>
      </c>
      <c r="I42" s="216"/>
      <c r="J42" s="207"/>
      <c r="K42" s="289">
        <f>IF(I42="","",VLOOKUP(CONCATENATE(ASC(LEFTB(I42,2)),L42,M42,N42),'講座選択テーブル'!$R$1:$S$298,2,FALSE))</f>
      </c>
      <c r="L42" s="249">
        <f>IF(J42="","",VLOOKUP($J42,'講座選択テーブル'!$B$35:$E$40,2,FALSE))</f>
      </c>
      <c r="M42" s="290" t="s">
        <v>186</v>
      </c>
      <c r="N42" s="217"/>
      <c r="O42" s="304">
        <f>IF(J42="","",VLOOKUP(CONCATENATE(L42,M42,ASC(N42)),'講座選択テーブル'!$G$1:$P$100,2,FALSE))</f>
      </c>
      <c r="P42" s="207"/>
      <c r="Q42" s="293">
        <f>IF(I42="","",VLOOKUP(CONCATENATE(ASC(LEFTB(I42,2)),R42,S42,T42),'講座選択テーブル'!$R$1:$S$298,2,FALSE))</f>
      </c>
      <c r="R42" s="294">
        <f>IF(J42="","",VLOOKUP($J42,'講座選択テーブル'!$B$35:$E$40,3,FALSE))</f>
      </c>
      <c r="S42" s="295" t="s">
        <v>186</v>
      </c>
      <c r="T42" s="217">
        <f t="shared" si="14"/>
      </c>
      <c r="U42" s="299">
        <f>IF(J42="","",VLOOKUP(CONCATENATE(R42,S42,T42),'講座選択テーブル'!$G$1:$P$100,2,FALSE))</f>
      </c>
      <c r="V42" s="207"/>
      <c r="W42" s="293">
        <f>IF(I42="","",VLOOKUP(CONCATENATE(ASC(LEFTB(I42,2)),X42,Y42,Z42),'講座選択テーブル'!$R$1:$S$298,2,FALSE))</f>
      </c>
      <c r="X42" s="294">
        <f>IF(J42="","",VLOOKUP($J42,'講座選択テーブル'!$B$35:$E$40,4,FALSE))</f>
      </c>
      <c r="Y42" s="295" t="s">
        <v>186</v>
      </c>
      <c r="Z42" s="207">
        <f t="shared" si="15"/>
      </c>
      <c r="AA42" s="299">
        <f>IF(J42="","",VLOOKUP(CONCATENATE(X42,Y42,Z42),'講座選択テーブル'!$G$1:$P$100,2,FALSE))</f>
      </c>
      <c r="AB42" s="218"/>
      <c r="AC42" s="216"/>
      <c r="AD42" s="207"/>
      <c r="AE42" s="301">
        <f>IF(AC42="","",VLOOKUP(CONCATENATE(ASC(LEFTB(AC42,2)),AF42,AG42,AH42),'講座選択テーブル'!$R$1:$S$298,2,FALSE))</f>
      </c>
      <c r="AF42" s="294">
        <f>IF(AD42="","",VLOOKUP($AD42,'講座選択テーブル'!$B$35:$E$40,2,FALSE))</f>
      </c>
      <c r="AG42" s="295" t="s">
        <v>186</v>
      </c>
      <c r="AH42" s="217"/>
      <c r="AI42" s="299">
        <f>IF(AD42="","",VLOOKUP(CONCATENATE(AF42,AG42,ASC(AH42)),'講座選択テーブル'!$G$1:$P$95,2,FALSE))</f>
      </c>
      <c r="AJ42" s="207"/>
      <c r="AK42" s="293">
        <f>IF(AC42="","",VLOOKUP(CONCATENATE(ASC(LEFTB(AC42,2)),AL42,AM42,AN42),'講座選択テーブル'!$R$1:$S$298,2,FALSE))</f>
      </c>
      <c r="AL42" s="294">
        <f>IF(AD42="","",VLOOKUP($AD42,'講座選択テーブル'!$B$35:$E$40,3,FALSE))</f>
      </c>
      <c r="AM42" s="295" t="s">
        <v>186</v>
      </c>
      <c r="AN42" s="217">
        <f t="shared" si="16"/>
      </c>
      <c r="AO42" s="299">
        <f>IF(AD42="","",VLOOKUP(CONCATENATE(AL42,AM42,ASC(AN42)),'講座選択テーブル'!$G$1:$P$100,2,FALSE))</f>
      </c>
      <c r="AP42" s="207"/>
      <c r="AQ42" s="293">
        <f>IF(AC42="","",VLOOKUP(CONCATENATE(ASC(LEFTB(AC42,2)),AR42,AS42,AT42),'講座選択テーブル'!$R$1:$S$298,2,FALSE))</f>
      </c>
      <c r="AR42" s="294">
        <f>IF(AD42="","",VLOOKUP($AD42,'講座選択テーブル'!$B$35:$E$40,4,FALSE))</f>
      </c>
      <c r="AS42" s="295" t="s">
        <v>186</v>
      </c>
      <c r="AT42" s="207">
        <f t="shared" si="17"/>
      </c>
      <c r="AU42" s="299">
        <f>IF(AD42="","",VLOOKUP(CONCATENATE(AR42,AS42,ASC(AT42)),'講座選択テーブル'!$G$1:$P$100,2,FALSE))</f>
      </c>
      <c r="AV42" s="218"/>
      <c r="AY42" s="365">
        <f t="shared" si="31"/>
      </c>
      <c r="AZ42" s="365">
        <f t="shared" si="32"/>
      </c>
      <c r="BA42" s="365">
        <f t="shared" si="33"/>
      </c>
      <c r="BB42" s="365">
        <f t="shared" si="34"/>
      </c>
      <c r="BC42" s="365">
        <f t="shared" si="35"/>
      </c>
      <c r="BD42" s="365">
        <f t="shared" si="36"/>
      </c>
      <c r="BE42" s="365">
        <f t="shared" si="37"/>
      </c>
      <c r="BF42" s="365">
        <f t="shared" si="38"/>
      </c>
      <c r="BG42" s="365">
        <f t="shared" si="39"/>
      </c>
      <c r="BH42" s="365">
        <f t="shared" si="40"/>
      </c>
      <c r="BI42" s="365">
        <f t="shared" si="41"/>
      </c>
      <c r="BJ42" s="365">
        <f t="shared" si="42"/>
      </c>
      <c r="BP42" s="365">
        <f t="shared" si="12"/>
      </c>
      <c r="BQ42" s="365">
        <f t="shared" si="13"/>
      </c>
    </row>
    <row r="43" spans="1:69" ht="30.75" customHeight="1" thickBot="1">
      <c r="A43" s="284">
        <v>35</v>
      </c>
      <c r="B43" s="210"/>
      <c r="C43" s="211"/>
      <c r="D43" s="211"/>
      <c r="E43" s="211"/>
      <c r="F43" s="210">
        <f t="shared" si="18"/>
      </c>
      <c r="G43" s="242">
        <f>IF(E43="","",IF(E43="無","－",VLOOKUP(F43,スクバテーブル!$A$3:$F$98,2,FALSE)))</f>
      </c>
      <c r="H43" s="285">
        <f>IF(E43="","",IF(E43="無","－",VLOOKUP(F43,スクバテーブル!$A$3:$F$98,3,FALSE)))</f>
      </c>
      <c r="I43" s="216"/>
      <c r="J43" s="207"/>
      <c r="K43" s="289">
        <f>IF(I43="","",VLOOKUP(CONCATENATE(ASC(LEFTB(I43,2)),L43,M43,N43),'講座選択テーブル'!$R$1:$S$298,2,FALSE))</f>
      </c>
      <c r="L43" s="249">
        <f>IF(J43="","",VLOOKUP($J43,'講座選択テーブル'!$B$35:$E$40,2,FALSE))</f>
      </c>
      <c r="M43" s="290" t="s">
        <v>186</v>
      </c>
      <c r="N43" s="217"/>
      <c r="O43" s="304">
        <f>IF(J43="","",VLOOKUP(CONCATENATE(L43,M43,ASC(N43)),'講座選択テーブル'!$G$1:$P$100,2,FALSE))</f>
      </c>
      <c r="P43" s="207"/>
      <c r="Q43" s="293">
        <f>IF(I43="","",VLOOKUP(CONCATENATE(ASC(LEFTB(I43,2)),R43,S43,T43),'講座選択テーブル'!$R$1:$S$298,2,FALSE))</f>
      </c>
      <c r="R43" s="294">
        <f>IF(J43="","",VLOOKUP($J43,'講座選択テーブル'!$B$35:$E$40,3,FALSE))</f>
      </c>
      <c r="S43" s="295" t="s">
        <v>186</v>
      </c>
      <c r="T43" s="217">
        <f t="shared" si="14"/>
      </c>
      <c r="U43" s="299">
        <f>IF(J43="","",VLOOKUP(CONCATENATE(R43,S43,T43),'講座選択テーブル'!$G$1:$P$100,2,FALSE))</f>
      </c>
      <c r="V43" s="207"/>
      <c r="W43" s="293">
        <f>IF(I43="","",VLOOKUP(CONCATENATE(ASC(LEFTB(I43,2)),X43,Y43,Z43),'講座選択テーブル'!$R$1:$S$298,2,FALSE))</f>
      </c>
      <c r="X43" s="294">
        <f>IF(J43="","",VLOOKUP($J43,'講座選択テーブル'!$B$35:$E$40,4,FALSE))</f>
      </c>
      <c r="Y43" s="295" t="s">
        <v>186</v>
      </c>
      <c r="Z43" s="207">
        <f t="shared" si="15"/>
      </c>
      <c r="AA43" s="299">
        <f>IF(J43="","",VLOOKUP(CONCATENATE(X43,Y43,Z43),'講座選択テーブル'!$G$1:$P$100,2,FALSE))</f>
      </c>
      <c r="AB43" s="218"/>
      <c r="AC43" s="216"/>
      <c r="AD43" s="207"/>
      <c r="AE43" s="301">
        <f>IF(AC43="","",VLOOKUP(CONCATENATE(ASC(LEFTB(AC43,2)),AF43,AG43,AH43),'講座選択テーブル'!$R$1:$S$298,2,FALSE))</f>
      </c>
      <c r="AF43" s="294">
        <f>IF(AD43="","",VLOOKUP($AD43,'講座選択テーブル'!$B$35:$E$40,2,FALSE))</f>
      </c>
      <c r="AG43" s="295" t="s">
        <v>186</v>
      </c>
      <c r="AH43" s="217"/>
      <c r="AI43" s="299">
        <f>IF(AD43="","",VLOOKUP(CONCATENATE(AF43,AG43,ASC(AH43)),'講座選択テーブル'!$G$1:$P$95,2,FALSE))</f>
      </c>
      <c r="AJ43" s="207"/>
      <c r="AK43" s="293">
        <f>IF(AC43="","",VLOOKUP(CONCATENATE(ASC(LEFTB(AC43,2)),AL43,AM43,AN43),'講座選択テーブル'!$R$1:$S$298,2,FALSE))</f>
      </c>
      <c r="AL43" s="294">
        <f>IF(AD43="","",VLOOKUP($AD43,'講座選択テーブル'!$B$35:$E$40,3,FALSE))</f>
      </c>
      <c r="AM43" s="295" t="s">
        <v>186</v>
      </c>
      <c r="AN43" s="217">
        <f t="shared" si="16"/>
      </c>
      <c r="AO43" s="299">
        <f>IF(AD43="","",VLOOKUP(CONCATENATE(AL43,AM43,ASC(AN43)),'講座選択テーブル'!$G$1:$P$100,2,FALSE))</f>
      </c>
      <c r="AP43" s="207"/>
      <c r="AQ43" s="293">
        <f>IF(AC43="","",VLOOKUP(CONCATENATE(ASC(LEFTB(AC43,2)),AR43,AS43,AT43),'講座選択テーブル'!$R$1:$S$298,2,FALSE))</f>
      </c>
      <c r="AR43" s="294">
        <f>IF(AD43="","",VLOOKUP($AD43,'講座選択テーブル'!$B$35:$E$40,4,FALSE))</f>
      </c>
      <c r="AS43" s="295" t="s">
        <v>186</v>
      </c>
      <c r="AT43" s="207">
        <f t="shared" si="17"/>
      </c>
      <c r="AU43" s="299">
        <f>IF(AD43="","",VLOOKUP(CONCATENATE(AR43,AS43,ASC(AT43)),'講座選択テーブル'!$G$1:$P$100,2,FALSE))</f>
      </c>
      <c r="AV43" s="218"/>
      <c r="AY43" s="365">
        <f t="shared" si="31"/>
      </c>
      <c r="AZ43" s="365">
        <f t="shared" si="32"/>
      </c>
      <c r="BA43" s="365">
        <f t="shared" si="33"/>
      </c>
      <c r="BB43" s="365">
        <f t="shared" si="34"/>
      </c>
      <c r="BC43" s="365">
        <f t="shared" si="35"/>
      </c>
      <c r="BD43" s="365">
        <f t="shared" si="36"/>
      </c>
      <c r="BE43" s="365">
        <f t="shared" si="37"/>
      </c>
      <c r="BF43" s="365">
        <f t="shared" si="38"/>
      </c>
      <c r="BG43" s="365">
        <f t="shared" si="39"/>
      </c>
      <c r="BH43" s="365">
        <f t="shared" si="40"/>
      </c>
      <c r="BI43" s="365">
        <f t="shared" si="41"/>
      </c>
      <c r="BJ43" s="365">
        <f t="shared" si="42"/>
      </c>
      <c r="BP43" s="365">
        <f t="shared" si="12"/>
      </c>
      <c r="BQ43" s="365">
        <f t="shared" si="13"/>
      </c>
    </row>
    <row r="44" spans="1:69" ht="30.75" customHeight="1" thickBot="1">
      <c r="A44" s="284">
        <v>36</v>
      </c>
      <c r="B44" s="210"/>
      <c r="C44" s="211"/>
      <c r="D44" s="211"/>
      <c r="E44" s="211"/>
      <c r="F44" s="210">
        <f t="shared" si="18"/>
      </c>
      <c r="G44" s="242">
        <f>IF(E44="","",IF(E44="無","－",VLOOKUP(F44,スクバテーブル!$A$3:$F$98,2,FALSE)))</f>
      </c>
      <c r="H44" s="285">
        <f>IF(E44="","",IF(E44="無","－",VLOOKUP(F44,スクバテーブル!$A$3:$F$98,3,FALSE)))</f>
      </c>
      <c r="I44" s="216"/>
      <c r="J44" s="207"/>
      <c r="K44" s="289">
        <f>IF(I44="","",VLOOKUP(CONCATENATE(ASC(LEFTB(I44,2)),L44,M44,N44),'講座選択テーブル'!$R$1:$S$298,2,FALSE))</f>
      </c>
      <c r="L44" s="249">
        <f>IF(J44="","",VLOOKUP($J44,'講座選択テーブル'!$B$35:$E$40,2,FALSE))</f>
      </c>
      <c r="M44" s="290" t="s">
        <v>186</v>
      </c>
      <c r="N44" s="217"/>
      <c r="O44" s="304">
        <f>IF(J44="","",VLOOKUP(CONCATENATE(L44,M44,ASC(N44)),'講座選択テーブル'!$G$1:$P$100,2,FALSE))</f>
      </c>
      <c r="P44" s="207"/>
      <c r="Q44" s="293">
        <f>IF(I44="","",VLOOKUP(CONCATENATE(ASC(LEFTB(I44,2)),R44,S44,T44),'講座選択テーブル'!$R$1:$S$298,2,FALSE))</f>
      </c>
      <c r="R44" s="294">
        <f>IF(J44="","",VLOOKUP($J44,'講座選択テーブル'!$B$35:$E$40,3,FALSE))</f>
      </c>
      <c r="S44" s="295" t="s">
        <v>186</v>
      </c>
      <c r="T44" s="217">
        <f t="shared" si="14"/>
      </c>
      <c r="U44" s="299">
        <f>IF(J44="","",VLOOKUP(CONCATENATE(R44,S44,T44),'講座選択テーブル'!$G$1:$P$100,2,FALSE))</f>
      </c>
      <c r="V44" s="207"/>
      <c r="W44" s="293">
        <f>IF(I44="","",VLOOKUP(CONCATENATE(ASC(LEFTB(I44,2)),X44,Y44,Z44),'講座選択テーブル'!$R$1:$S$298,2,FALSE))</f>
      </c>
      <c r="X44" s="294">
        <f>IF(J44="","",VLOOKUP($J44,'講座選択テーブル'!$B$35:$E$40,4,FALSE))</f>
      </c>
      <c r="Y44" s="295" t="s">
        <v>186</v>
      </c>
      <c r="Z44" s="207">
        <f t="shared" si="15"/>
      </c>
      <c r="AA44" s="299">
        <f>IF(J44="","",VLOOKUP(CONCATENATE(X44,Y44,Z44),'講座選択テーブル'!$G$1:$P$100,2,FALSE))</f>
      </c>
      <c r="AB44" s="218"/>
      <c r="AC44" s="216"/>
      <c r="AD44" s="207"/>
      <c r="AE44" s="301">
        <f>IF(AC44="","",VLOOKUP(CONCATENATE(ASC(LEFTB(AC44,2)),AF44,AG44,AH44),'講座選択テーブル'!$R$1:$S$298,2,FALSE))</f>
      </c>
      <c r="AF44" s="294">
        <f>IF(AD44="","",VLOOKUP($AD44,'講座選択テーブル'!$B$35:$E$40,2,FALSE))</f>
      </c>
      <c r="AG44" s="295" t="s">
        <v>186</v>
      </c>
      <c r="AH44" s="217"/>
      <c r="AI44" s="299">
        <f>IF(AD44="","",VLOOKUP(CONCATENATE(AF44,AG44,ASC(AH44)),'講座選択テーブル'!$G$1:$P$95,2,FALSE))</f>
      </c>
      <c r="AJ44" s="207"/>
      <c r="AK44" s="293">
        <f>IF(AC44="","",VLOOKUP(CONCATENATE(ASC(LEFTB(AC44,2)),AL44,AM44,AN44),'講座選択テーブル'!$R$1:$S$298,2,FALSE))</f>
      </c>
      <c r="AL44" s="294">
        <f>IF(AD44="","",VLOOKUP($AD44,'講座選択テーブル'!$B$35:$E$40,3,FALSE))</f>
      </c>
      <c r="AM44" s="295" t="s">
        <v>186</v>
      </c>
      <c r="AN44" s="217">
        <f t="shared" si="16"/>
      </c>
      <c r="AO44" s="299">
        <f>IF(AD44="","",VLOOKUP(CONCATENATE(AL44,AM44,ASC(AN44)),'講座選択テーブル'!$G$1:$P$100,2,FALSE))</f>
      </c>
      <c r="AP44" s="207"/>
      <c r="AQ44" s="293">
        <f>IF(AC44="","",VLOOKUP(CONCATENATE(ASC(LEFTB(AC44,2)),AR44,AS44,AT44),'講座選択テーブル'!$R$1:$S$298,2,FALSE))</f>
      </c>
      <c r="AR44" s="294">
        <f>IF(AD44="","",VLOOKUP($AD44,'講座選択テーブル'!$B$35:$E$40,4,FALSE))</f>
      </c>
      <c r="AS44" s="295" t="s">
        <v>186</v>
      </c>
      <c r="AT44" s="207">
        <f t="shared" si="17"/>
      </c>
      <c r="AU44" s="299">
        <f>IF(AD44="","",VLOOKUP(CONCATENATE(AR44,AS44,ASC(AT44)),'講座選択テーブル'!$G$1:$P$100,2,FALSE))</f>
      </c>
      <c r="AV44" s="218"/>
      <c r="AY44" s="365">
        <f t="shared" si="31"/>
      </c>
      <c r="AZ44" s="365">
        <f t="shared" si="32"/>
      </c>
      <c r="BA44" s="365">
        <f t="shared" si="33"/>
      </c>
      <c r="BB44" s="365">
        <f t="shared" si="34"/>
      </c>
      <c r="BC44" s="365">
        <f t="shared" si="35"/>
      </c>
      <c r="BD44" s="365">
        <f t="shared" si="36"/>
      </c>
      <c r="BE44" s="365">
        <f t="shared" si="37"/>
      </c>
      <c r="BF44" s="365">
        <f t="shared" si="38"/>
      </c>
      <c r="BG44" s="365">
        <f t="shared" si="39"/>
      </c>
      <c r="BH44" s="365">
        <f t="shared" si="40"/>
      </c>
      <c r="BI44" s="365">
        <f t="shared" si="41"/>
      </c>
      <c r="BJ44" s="365">
        <f t="shared" si="42"/>
      </c>
      <c r="BP44" s="365">
        <f t="shared" si="12"/>
      </c>
      <c r="BQ44" s="365">
        <f t="shared" si="13"/>
      </c>
    </row>
    <row r="45" spans="1:69" ht="30.75" customHeight="1" thickBot="1">
      <c r="A45" s="284">
        <v>37</v>
      </c>
      <c r="B45" s="210"/>
      <c r="C45" s="211"/>
      <c r="D45" s="211"/>
      <c r="E45" s="211"/>
      <c r="F45" s="210">
        <f t="shared" si="18"/>
      </c>
      <c r="G45" s="242">
        <f>IF(E45="","",IF(E45="無","－",VLOOKUP(F45,スクバテーブル!$A$3:$F$98,2,FALSE)))</f>
      </c>
      <c r="H45" s="285">
        <f>IF(E45="","",IF(E45="無","－",VLOOKUP(F45,スクバテーブル!$A$3:$F$98,3,FALSE)))</f>
      </c>
      <c r="I45" s="216"/>
      <c r="J45" s="207"/>
      <c r="K45" s="289">
        <f>IF(I45="","",VLOOKUP(CONCATENATE(ASC(LEFTB(I45,2)),L45,M45,N45),'講座選択テーブル'!$R$1:$S$298,2,FALSE))</f>
      </c>
      <c r="L45" s="249">
        <f>IF(J45="","",VLOOKUP($J45,'講座選択テーブル'!$B$35:$E$40,2,FALSE))</f>
      </c>
      <c r="M45" s="290" t="s">
        <v>186</v>
      </c>
      <c r="N45" s="217"/>
      <c r="O45" s="304">
        <f>IF(J45="","",VLOOKUP(CONCATENATE(L45,M45,ASC(N45)),'講座選択テーブル'!$G$1:$P$100,2,FALSE))</f>
      </c>
      <c r="P45" s="207"/>
      <c r="Q45" s="293">
        <f>IF(I45="","",VLOOKUP(CONCATENATE(ASC(LEFTB(I45,2)),R45,S45,T45),'講座選択テーブル'!$R$1:$S$298,2,FALSE))</f>
      </c>
      <c r="R45" s="294">
        <f>IF(J45="","",VLOOKUP($J45,'講座選択テーブル'!$B$35:$E$40,3,FALSE))</f>
      </c>
      <c r="S45" s="295" t="s">
        <v>186</v>
      </c>
      <c r="T45" s="217">
        <f t="shared" si="14"/>
      </c>
      <c r="U45" s="299">
        <f>IF(J45="","",VLOOKUP(CONCATENATE(R45,S45,T45),'講座選択テーブル'!$G$1:$P$100,2,FALSE))</f>
      </c>
      <c r="V45" s="207"/>
      <c r="W45" s="293">
        <f>IF(I45="","",VLOOKUP(CONCATENATE(ASC(LEFTB(I45,2)),X45,Y45,Z45),'講座選択テーブル'!$R$1:$S$298,2,FALSE))</f>
      </c>
      <c r="X45" s="294">
        <f>IF(J45="","",VLOOKUP($J45,'講座選択テーブル'!$B$35:$E$40,4,FALSE))</f>
      </c>
      <c r="Y45" s="295" t="s">
        <v>186</v>
      </c>
      <c r="Z45" s="207">
        <f t="shared" si="15"/>
      </c>
      <c r="AA45" s="299">
        <f>IF(J45="","",VLOOKUP(CONCATENATE(X45,Y45,Z45),'講座選択テーブル'!$G$1:$P$100,2,FALSE))</f>
      </c>
      <c r="AB45" s="218"/>
      <c r="AC45" s="216"/>
      <c r="AD45" s="207"/>
      <c r="AE45" s="301">
        <f>IF(AC45="","",VLOOKUP(CONCATENATE(ASC(LEFTB(AC45,2)),AF45,AG45,AH45),'講座選択テーブル'!$R$1:$S$298,2,FALSE))</f>
      </c>
      <c r="AF45" s="294">
        <f>IF(AD45="","",VLOOKUP($AD45,'講座選択テーブル'!$B$35:$E$40,2,FALSE))</f>
      </c>
      <c r="AG45" s="295" t="s">
        <v>186</v>
      </c>
      <c r="AH45" s="217"/>
      <c r="AI45" s="299">
        <f>IF(AD45="","",VLOOKUP(CONCATENATE(AF45,AG45,ASC(AH45)),'講座選択テーブル'!$G$1:$P$95,2,FALSE))</f>
      </c>
      <c r="AJ45" s="207"/>
      <c r="AK45" s="293">
        <f>IF(AC45="","",VLOOKUP(CONCATENATE(ASC(LEFTB(AC45,2)),AL45,AM45,AN45),'講座選択テーブル'!$R$1:$S$298,2,FALSE))</f>
      </c>
      <c r="AL45" s="294">
        <f>IF(AD45="","",VLOOKUP($AD45,'講座選択テーブル'!$B$35:$E$40,3,FALSE))</f>
      </c>
      <c r="AM45" s="295" t="s">
        <v>186</v>
      </c>
      <c r="AN45" s="217">
        <f t="shared" si="16"/>
      </c>
      <c r="AO45" s="299">
        <f>IF(AD45="","",VLOOKUP(CONCATENATE(AL45,AM45,ASC(AN45)),'講座選択テーブル'!$G$1:$P$100,2,FALSE))</f>
      </c>
      <c r="AP45" s="207"/>
      <c r="AQ45" s="293">
        <f>IF(AC45="","",VLOOKUP(CONCATENATE(ASC(LEFTB(AC45,2)),AR45,AS45,AT45),'講座選択テーブル'!$R$1:$S$298,2,FALSE))</f>
      </c>
      <c r="AR45" s="294">
        <f>IF(AD45="","",VLOOKUP($AD45,'講座選択テーブル'!$B$35:$E$40,4,FALSE))</f>
      </c>
      <c r="AS45" s="295" t="s">
        <v>186</v>
      </c>
      <c r="AT45" s="207">
        <f t="shared" si="17"/>
      </c>
      <c r="AU45" s="299">
        <f>IF(AD45="","",VLOOKUP(CONCATENATE(AR45,AS45,ASC(AT45)),'講座選択テーブル'!$G$1:$P$100,2,FALSE))</f>
      </c>
      <c r="AV45" s="218"/>
      <c r="AY45" s="365">
        <f t="shared" si="31"/>
      </c>
      <c r="AZ45" s="365">
        <f t="shared" si="32"/>
      </c>
      <c r="BA45" s="365">
        <f t="shared" si="33"/>
      </c>
      <c r="BB45" s="365">
        <f t="shared" si="34"/>
      </c>
      <c r="BC45" s="365">
        <f t="shared" si="35"/>
      </c>
      <c r="BD45" s="365">
        <f t="shared" si="36"/>
      </c>
      <c r="BE45" s="365">
        <f t="shared" si="37"/>
      </c>
      <c r="BF45" s="365">
        <f t="shared" si="38"/>
      </c>
      <c r="BG45" s="365">
        <f t="shared" si="39"/>
      </c>
      <c r="BH45" s="365">
        <f t="shared" si="40"/>
      </c>
      <c r="BI45" s="365">
        <f t="shared" si="41"/>
      </c>
      <c r="BJ45" s="365">
        <f t="shared" si="42"/>
      </c>
      <c r="BP45" s="365">
        <f t="shared" si="12"/>
      </c>
      <c r="BQ45" s="365">
        <f t="shared" si="13"/>
      </c>
    </row>
    <row r="46" spans="1:69" ht="30.75" customHeight="1" thickBot="1">
      <c r="A46" s="284">
        <v>38</v>
      </c>
      <c r="B46" s="210"/>
      <c r="C46" s="211"/>
      <c r="D46" s="211"/>
      <c r="E46" s="211"/>
      <c r="F46" s="210">
        <f t="shared" si="18"/>
      </c>
      <c r="G46" s="242">
        <f>IF(E46="","",IF(E46="無","－",VLOOKUP(F46,スクバテーブル!$A$3:$F$98,2,FALSE)))</f>
      </c>
      <c r="H46" s="285">
        <f>IF(E46="","",IF(E46="無","－",VLOOKUP(F46,スクバテーブル!$A$3:$F$98,3,FALSE)))</f>
      </c>
      <c r="I46" s="216"/>
      <c r="J46" s="207"/>
      <c r="K46" s="289">
        <f>IF(I46="","",VLOOKUP(CONCATENATE(ASC(LEFTB(I46,2)),L46,M46,N46),'講座選択テーブル'!$R$1:$S$298,2,FALSE))</f>
      </c>
      <c r="L46" s="249">
        <f>IF(J46="","",VLOOKUP($J46,'講座選択テーブル'!$B$35:$E$40,2,FALSE))</f>
      </c>
      <c r="M46" s="290" t="s">
        <v>186</v>
      </c>
      <c r="N46" s="217"/>
      <c r="O46" s="304">
        <f>IF(J46="","",VLOOKUP(CONCATENATE(L46,M46,ASC(N46)),'講座選択テーブル'!$G$1:$P$100,2,FALSE))</f>
      </c>
      <c r="P46" s="207"/>
      <c r="Q46" s="293">
        <f>IF(I46="","",VLOOKUP(CONCATENATE(ASC(LEFTB(I46,2)),R46,S46,T46),'講座選択テーブル'!$R$1:$S$298,2,FALSE))</f>
      </c>
      <c r="R46" s="294">
        <f>IF(J46="","",VLOOKUP($J46,'講座選択テーブル'!$B$35:$E$40,3,FALSE))</f>
      </c>
      <c r="S46" s="295" t="s">
        <v>186</v>
      </c>
      <c r="T46" s="217">
        <f t="shared" si="14"/>
      </c>
      <c r="U46" s="299">
        <f>IF(J46="","",VLOOKUP(CONCATENATE(R46,S46,T46),'講座選択テーブル'!$G$1:$P$100,2,FALSE))</f>
      </c>
      <c r="V46" s="207"/>
      <c r="W46" s="293">
        <f>IF(I46="","",VLOOKUP(CONCATENATE(ASC(LEFTB(I46,2)),X46,Y46,Z46),'講座選択テーブル'!$R$1:$S$298,2,FALSE))</f>
      </c>
      <c r="X46" s="294">
        <f>IF(J46="","",VLOOKUP($J46,'講座選択テーブル'!$B$35:$E$40,4,FALSE))</f>
      </c>
      <c r="Y46" s="295" t="s">
        <v>186</v>
      </c>
      <c r="Z46" s="207">
        <f t="shared" si="15"/>
      </c>
      <c r="AA46" s="299">
        <f>IF(J46="","",VLOOKUP(CONCATENATE(X46,Y46,Z46),'講座選択テーブル'!$G$1:$P$100,2,FALSE))</f>
      </c>
      <c r="AB46" s="218"/>
      <c r="AC46" s="216"/>
      <c r="AD46" s="207"/>
      <c r="AE46" s="301">
        <f>IF(AC46="","",VLOOKUP(CONCATENATE(ASC(LEFTB(AC46,2)),AF46,AG46,AH46),'講座選択テーブル'!$R$1:$S$298,2,FALSE))</f>
      </c>
      <c r="AF46" s="294">
        <f>IF(AD46="","",VLOOKUP($AD46,'講座選択テーブル'!$B$35:$E$40,2,FALSE))</f>
      </c>
      <c r="AG46" s="295" t="s">
        <v>186</v>
      </c>
      <c r="AH46" s="217"/>
      <c r="AI46" s="299">
        <f>IF(AD46="","",VLOOKUP(CONCATENATE(AF46,AG46,ASC(AH46)),'講座選択テーブル'!$G$1:$P$95,2,FALSE))</f>
      </c>
      <c r="AJ46" s="207"/>
      <c r="AK46" s="293">
        <f>IF(AC46="","",VLOOKUP(CONCATENATE(ASC(LEFTB(AC46,2)),AL46,AM46,AN46),'講座選択テーブル'!$R$1:$S$298,2,FALSE))</f>
      </c>
      <c r="AL46" s="294">
        <f>IF(AD46="","",VLOOKUP($AD46,'講座選択テーブル'!$B$35:$E$40,3,FALSE))</f>
      </c>
      <c r="AM46" s="295" t="s">
        <v>186</v>
      </c>
      <c r="AN46" s="217">
        <f t="shared" si="16"/>
      </c>
      <c r="AO46" s="299">
        <f>IF(AD46="","",VLOOKUP(CONCATENATE(AL46,AM46,ASC(AN46)),'講座選択テーブル'!$G$1:$P$100,2,FALSE))</f>
      </c>
      <c r="AP46" s="207"/>
      <c r="AQ46" s="293">
        <f>IF(AC46="","",VLOOKUP(CONCATENATE(ASC(LEFTB(AC46,2)),AR46,AS46,AT46),'講座選択テーブル'!$R$1:$S$298,2,FALSE))</f>
      </c>
      <c r="AR46" s="294">
        <f>IF(AD46="","",VLOOKUP($AD46,'講座選択テーブル'!$B$35:$E$40,4,FALSE))</f>
      </c>
      <c r="AS46" s="295" t="s">
        <v>186</v>
      </c>
      <c r="AT46" s="207">
        <f t="shared" si="17"/>
      </c>
      <c r="AU46" s="299">
        <f>IF(AD46="","",VLOOKUP(CONCATENATE(AR46,AS46,ASC(AT46)),'講座選択テーブル'!$G$1:$P$100,2,FALSE))</f>
      </c>
      <c r="AV46" s="218"/>
      <c r="AY46" s="365">
        <f t="shared" si="31"/>
      </c>
      <c r="AZ46" s="365">
        <f t="shared" si="32"/>
      </c>
      <c r="BA46" s="365">
        <f t="shared" si="33"/>
      </c>
      <c r="BB46" s="365">
        <f t="shared" si="34"/>
      </c>
      <c r="BC46" s="365">
        <f t="shared" si="35"/>
      </c>
      <c r="BD46" s="365">
        <f t="shared" si="36"/>
      </c>
      <c r="BE46" s="365">
        <f t="shared" si="37"/>
      </c>
      <c r="BF46" s="365">
        <f t="shared" si="38"/>
      </c>
      <c r="BG46" s="365">
        <f t="shared" si="39"/>
      </c>
      <c r="BH46" s="365">
        <f t="shared" si="40"/>
      </c>
      <c r="BI46" s="365">
        <f t="shared" si="41"/>
      </c>
      <c r="BJ46" s="365">
        <f t="shared" si="42"/>
      </c>
      <c r="BP46" s="365">
        <f t="shared" si="12"/>
      </c>
      <c r="BQ46" s="365">
        <f t="shared" si="13"/>
      </c>
    </row>
    <row r="47" spans="1:69" ht="30.75" customHeight="1" thickBot="1">
      <c r="A47" s="284">
        <v>39</v>
      </c>
      <c r="B47" s="210"/>
      <c r="C47" s="211"/>
      <c r="D47" s="211"/>
      <c r="E47" s="211"/>
      <c r="F47" s="210">
        <f t="shared" si="18"/>
      </c>
      <c r="G47" s="242">
        <f>IF(E47="","",IF(E47="無","－",VLOOKUP(F47,スクバテーブル!$A$3:$F$98,2,FALSE)))</f>
      </c>
      <c r="H47" s="285">
        <f>IF(E47="","",IF(E47="無","－",VLOOKUP(F47,スクバテーブル!$A$3:$F$98,3,FALSE)))</f>
      </c>
      <c r="I47" s="216"/>
      <c r="J47" s="207"/>
      <c r="K47" s="289">
        <f>IF(I47="","",VLOOKUP(CONCATENATE(ASC(LEFTB(I47,2)),L47,M47,N47),'講座選択テーブル'!$R$1:$S$298,2,FALSE))</f>
      </c>
      <c r="L47" s="249">
        <f>IF(J47="","",VLOOKUP($J47,'講座選択テーブル'!$B$35:$E$40,2,FALSE))</f>
      </c>
      <c r="M47" s="290" t="s">
        <v>186</v>
      </c>
      <c r="N47" s="217"/>
      <c r="O47" s="304">
        <f>IF(J47="","",VLOOKUP(CONCATENATE(L47,M47,ASC(N47)),'講座選択テーブル'!$G$1:$P$100,2,FALSE))</f>
      </c>
      <c r="P47" s="207"/>
      <c r="Q47" s="293">
        <f>IF(I47="","",VLOOKUP(CONCATENATE(ASC(LEFTB(I47,2)),R47,S47,T47),'講座選択テーブル'!$R$1:$S$298,2,FALSE))</f>
      </c>
      <c r="R47" s="294">
        <f>IF(J47="","",VLOOKUP($J47,'講座選択テーブル'!$B$35:$E$40,3,FALSE))</f>
      </c>
      <c r="S47" s="295" t="s">
        <v>186</v>
      </c>
      <c r="T47" s="217">
        <f t="shared" si="14"/>
      </c>
      <c r="U47" s="299">
        <f>IF(J47="","",VLOOKUP(CONCATENATE(R47,S47,T47),'講座選択テーブル'!$G$1:$P$100,2,FALSE))</f>
      </c>
      <c r="V47" s="207"/>
      <c r="W47" s="293">
        <f>IF(I47="","",VLOOKUP(CONCATENATE(ASC(LEFTB(I47,2)),X47,Y47,Z47),'講座選択テーブル'!$R$1:$S$298,2,FALSE))</f>
      </c>
      <c r="X47" s="294">
        <f>IF(J47="","",VLOOKUP($J47,'講座選択テーブル'!$B$35:$E$40,4,FALSE))</f>
      </c>
      <c r="Y47" s="295" t="s">
        <v>186</v>
      </c>
      <c r="Z47" s="207">
        <f t="shared" si="15"/>
      </c>
      <c r="AA47" s="299">
        <f>IF(J47="","",VLOOKUP(CONCATENATE(X47,Y47,Z47),'講座選択テーブル'!$G$1:$P$100,2,FALSE))</f>
      </c>
      <c r="AB47" s="218"/>
      <c r="AC47" s="216"/>
      <c r="AD47" s="207"/>
      <c r="AE47" s="301">
        <f>IF(AC47="","",VLOOKUP(CONCATENATE(ASC(LEFTB(AC47,2)),AF47,AG47,AH47),'講座選択テーブル'!$R$1:$S$298,2,FALSE))</f>
      </c>
      <c r="AF47" s="294">
        <f>IF(AD47="","",VLOOKUP($AD47,'講座選択テーブル'!$B$35:$E$40,2,FALSE))</f>
      </c>
      <c r="AG47" s="295" t="s">
        <v>186</v>
      </c>
      <c r="AH47" s="217"/>
      <c r="AI47" s="299">
        <f>IF(AD47="","",VLOOKUP(CONCATENATE(AF47,AG47,ASC(AH47)),'講座選択テーブル'!$G$1:$P$95,2,FALSE))</f>
      </c>
      <c r="AJ47" s="207"/>
      <c r="AK47" s="293">
        <f>IF(AC47="","",VLOOKUP(CONCATENATE(ASC(LEFTB(AC47,2)),AL47,AM47,AN47),'講座選択テーブル'!$R$1:$S$298,2,FALSE))</f>
      </c>
      <c r="AL47" s="294">
        <f>IF(AD47="","",VLOOKUP($AD47,'講座選択テーブル'!$B$35:$E$40,3,FALSE))</f>
      </c>
      <c r="AM47" s="295" t="s">
        <v>186</v>
      </c>
      <c r="AN47" s="217">
        <f t="shared" si="16"/>
      </c>
      <c r="AO47" s="299">
        <f>IF(AD47="","",VLOOKUP(CONCATENATE(AL47,AM47,ASC(AN47)),'講座選択テーブル'!$G$1:$P$100,2,FALSE))</f>
      </c>
      <c r="AP47" s="207"/>
      <c r="AQ47" s="293">
        <f>IF(AC47="","",VLOOKUP(CONCATENATE(ASC(LEFTB(AC47,2)),AR47,AS47,AT47),'講座選択テーブル'!$R$1:$S$298,2,FALSE))</f>
      </c>
      <c r="AR47" s="294">
        <f>IF(AD47="","",VLOOKUP($AD47,'講座選択テーブル'!$B$35:$E$40,4,FALSE))</f>
      </c>
      <c r="AS47" s="295" t="s">
        <v>186</v>
      </c>
      <c r="AT47" s="207">
        <f t="shared" si="17"/>
      </c>
      <c r="AU47" s="299">
        <f>IF(AD47="","",VLOOKUP(CONCATENATE(AR47,AS47,ASC(AT47)),'講座選択テーブル'!$G$1:$P$100,2,FALSE))</f>
      </c>
      <c r="AV47" s="218"/>
      <c r="AY47" s="365">
        <f t="shared" si="31"/>
      </c>
      <c r="AZ47" s="365">
        <f t="shared" si="32"/>
      </c>
      <c r="BA47" s="365">
        <f t="shared" si="33"/>
      </c>
      <c r="BB47" s="365">
        <f t="shared" si="34"/>
      </c>
      <c r="BC47" s="365">
        <f t="shared" si="35"/>
      </c>
      <c r="BD47" s="365">
        <f t="shared" si="36"/>
      </c>
      <c r="BE47" s="365">
        <f t="shared" si="37"/>
      </c>
      <c r="BF47" s="365">
        <f t="shared" si="38"/>
      </c>
      <c r="BG47" s="365">
        <f t="shared" si="39"/>
      </c>
      <c r="BH47" s="365">
        <f t="shared" si="40"/>
      </c>
      <c r="BI47" s="365">
        <f t="shared" si="41"/>
      </c>
      <c r="BJ47" s="365">
        <f t="shared" si="42"/>
      </c>
      <c r="BP47" s="365">
        <f t="shared" si="12"/>
      </c>
      <c r="BQ47" s="365">
        <f t="shared" si="13"/>
      </c>
    </row>
    <row r="48" spans="1:69" ht="30.75" customHeight="1" thickBot="1">
      <c r="A48" s="284">
        <v>40</v>
      </c>
      <c r="B48" s="210"/>
      <c r="C48" s="211"/>
      <c r="D48" s="211"/>
      <c r="E48" s="211"/>
      <c r="F48" s="210">
        <f t="shared" si="18"/>
      </c>
      <c r="G48" s="242">
        <f>IF(E48="","",IF(E48="無","－",VLOOKUP(F48,スクバテーブル!$A$3:$F$98,2,FALSE)))</f>
      </c>
      <c r="H48" s="285">
        <f>IF(E48="","",IF(E48="無","－",VLOOKUP(F48,スクバテーブル!$A$3:$F$98,3,FALSE)))</f>
      </c>
      <c r="I48" s="216"/>
      <c r="J48" s="207"/>
      <c r="K48" s="289">
        <f>IF(I48="","",VLOOKUP(CONCATENATE(ASC(LEFTB(I48,2)),L48,M48,N48),'講座選択テーブル'!$R$1:$S$298,2,FALSE))</f>
      </c>
      <c r="L48" s="249">
        <f>IF(J48="","",VLOOKUP($J48,'講座選択テーブル'!$B$35:$E$40,2,FALSE))</f>
      </c>
      <c r="M48" s="290" t="s">
        <v>186</v>
      </c>
      <c r="N48" s="217"/>
      <c r="O48" s="304">
        <f>IF(J48="","",VLOOKUP(CONCATENATE(L48,M48,ASC(N48)),'講座選択テーブル'!$G$1:$P$100,2,FALSE))</f>
      </c>
      <c r="P48" s="207"/>
      <c r="Q48" s="293">
        <f>IF(I48="","",VLOOKUP(CONCATENATE(ASC(LEFTB(I48,2)),R48,S48,T48),'講座選択テーブル'!$R$1:$S$298,2,FALSE))</f>
      </c>
      <c r="R48" s="294">
        <f>IF(J48="","",VLOOKUP($J48,'講座選択テーブル'!$B$35:$E$40,3,FALSE))</f>
      </c>
      <c r="S48" s="295" t="s">
        <v>186</v>
      </c>
      <c r="T48" s="217">
        <f t="shared" si="14"/>
      </c>
      <c r="U48" s="299">
        <f>IF(J48="","",VLOOKUP(CONCATENATE(R48,S48,T48),'講座選択テーブル'!$G$1:$P$100,2,FALSE))</f>
      </c>
      <c r="V48" s="207"/>
      <c r="W48" s="293">
        <f>IF(I48="","",VLOOKUP(CONCATENATE(ASC(LEFTB(I48,2)),X48,Y48,Z48),'講座選択テーブル'!$R$1:$S$298,2,FALSE))</f>
      </c>
      <c r="X48" s="294">
        <f>IF(J48="","",VLOOKUP($J48,'講座選択テーブル'!$B$35:$E$40,4,FALSE))</f>
      </c>
      <c r="Y48" s="295" t="s">
        <v>186</v>
      </c>
      <c r="Z48" s="207">
        <f t="shared" si="15"/>
      </c>
      <c r="AA48" s="299">
        <f>IF(J48="","",VLOOKUP(CONCATENATE(X48,Y48,Z48),'講座選択テーブル'!$G$1:$P$100,2,FALSE))</f>
      </c>
      <c r="AB48" s="218"/>
      <c r="AC48" s="216"/>
      <c r="AD48" s="207"/>
      <c r="AE48" s="301">
        <f>IF(AC48="","",VLOOKUP(CONCATENATE(ASC(LEFTB(AC48,2)),AF48,AG48,AH48),'講座選択テーブル'!$R$1:$S$298,2,FALSE))</f>
      </c>
      <c r="AF48" s="294">
        <f>IF(AD48="","",VLOOKUP($AD48,'講座選択テーブル'!$B$35:$E$40,2,FALSE))</f>
      </c>
      <c r="AG48" s="295" t="s">
        <v>186</v>
      </c>
      <c r="AH48" s="217"/>
      <c r="AI48" s="299">
        <f>IF(AD48="","",VLOOKUP(CONCATENATE(AF48,AG48,ASC(AH48)),'講座選択テーブル'!$G$1:$P$95,2,FALSE))</f>
      </c>
      <c r="AJ48" s="207"/>
      <c r="AK48" s="293">
        <f>IF(AC48="","",VLOOKUP(CONCATENATE(ASC(LEFTB(AC48,2)),AL48,AM48,AN48),'講座選択テーブル'!$R$1:$S$298,2,FALSE))</f>
      </c>
      <c r="AL48" s="294">
        <f>IF(AD48="","",VLOOKUP($AD48,'講座選択テーブル'!$B$35:$E$40,3,FALSE))</f>
      </c>
      <c r="AM48" s="295" t="s">
        <v>186</v>
      </c>
      <c r="AN48" s="217">
        <f t="shared" si="16"/>
      </c>
      <c r="AO48" s="299">
        <f>IF(AD48="","",VLOOKUP(CONCATENATE(AL48,AM48,ASC(AN48)),'講座選択テーブル'!$G$1:$P$100,2,FALSE))</f>
      </c>
      <c r="AP48" s="207"/>
      <c r="AQ48" s="293">
        <f>IF(AC48="","",VLOOKUP(CONCATENATE(ASC(LEFTB(AC48,2)),AR48,AS48,AT48),'講座選択テーブル'!$R$1:$S$298,2,FALSE))</f>
      </c>
      <c r="AR48" s="294">
        <f>IF(AD48="","",VLOOKUP($AD48,'講座選択テーブル'!$B$35:$E$40,4,FALSE))</f>
      </c>
      <c r="AS48" s="295" t="s">
        <v>186</v>
      </c>
      <c r="AT48" s="207">
        <f t="shared" si="17"/>
      </c>
      <c r="AU48" s="299">
        <f>IF(AD48="","",VLOOKUP(CONCATENATE(AR48,AS48,ASC(AT48)),'講座選択テーブル'!$G$1:$P$100,2,FALSE))</f>
      </c>
      <c r="AV48" s="218"/>
      <c r="AY48" s="365">
        <f t="shared" si="31"/>
      </c>
      <c r="AZ48" s="365">
        <f t="shared" si="32"/>
      </c>
      <c r="BA48" s="365">
        <f t="shared" si="33"/>
      </c>
      <c r="BB48" s="365">
        <f t="shared" si="34"/>
      </c>
      <c r="BC48" s="365">
        <f t="shared" si="35"/>
      </c>
      <c r="BD48" s="365">
        <f t="shared" si="36"/>
      </c>
      <c r="BE48" s="365">
        <f t="shared" si="37"/>
      </c>
      <c r="BF48" s="365">
        <f t="shared" si="38"/>
      </c>
      <c r="BG48" s="365">
        <f t="shared" si="39"/>
      </c>
      <c r="BH48" s="365">
        <f t="shared" si="40"/>
      </c>
      <c r="BI48" s="365">
        <f t="shared" si="41"/>
      </c>
      <c r="BJ48" s="365">
        <f t="shared" si="42"/>
      </c>
      <c r="BP48" s="365">
        <f t="shared" si="12"/>
      </c>
      <c r="BQ48" s="365">
        <f t="shared" si="13"/>
      </c>
    </row>
    <row r="49" spans="1:69" ht="30.75" customHeight="1" thickBot="1">
      <c r="A49" s="284">
        <v>41</v>
      </c>
      <c r="B49" s="210"/>
      <c r="C49" s="211"/>
      <c r="D49" s="211"/>
      <c r="E49" s="211"/>
      <c r="F49" s="210">
        <f t="shared" si="18"/>
      </c>
      <c r="G49" s="242">
        <f>IF(E49="","",IF(E49="無","－",VLOOKUP(F49,スクバテーブル!$A$3:$F$98,2,FALSE)))</f>
      </c>
      <c r="H49" s="285">
        <f>IF(E49="","",IF(E49="無","－",VLOOKUP(F49,スクバテーブル!$A$3:$F$98,3,FALSE)))</f>
      </c>
      <c r="I49" s="216"/>
      <c r="J49" s="207"/>
      <c r="K49" s="289">
        <f>IF(I49="","",VLOOKUP(CONCATENATE(ASC(LEFTB(I49,2)),L49,M49,N49),'講座選択テーブル'!$R$1:$S$298,2,FALSE))</f>
      </c>
      <c r="L49" s="249">
        <f>IF(J49="","",VLOOKUP($J49,'講座選択テーブル'!$B$35:$E$40,2,FALSE))</f>
      </c>
      <c r="M49" s="290" t="s">
        <v>186</v>
      </c>
      <c r="N49" s="217"/>
      <c r="O49" s="304">
        <f>IF(J49="","",VLOOKUP(CONCATENATE(L49,M49,ASC(N49)),'講座選択テーブル'!$G$1:$P$100,2,FALSE))</f>
      </c>
      <c r="P49" s="207"/>
      <c r="Q49" s="293">
        <f>IF(I49="","",VLOOKUP(CONCATENATE(ASC(LEFTB(I49,2)),R49,S49,T49),'講座選択テーブル'!$R$1:$S$298,2,FALSE))</f>
      </c>
      <c r="R49" s="294">
        <f>IF(J49="","",VLOOKUP($J49,'講座選択テーブル'!$B$35:$E$40,3,FALSE))</f>
      </c>
      <c r="S49" s="295" t="s">
        <v>186</v>
      </c>
      <c r="T49" s="217">
        <f t="shared" si="14"/>
      </c>
      <c r="U49" s="299">
        <f>IF(J49="","",VLOOKUP(CONCATENATE(R49,S49,T49),'講座選択テーブル'!$G$1:$P$100,2,FALSE))</f>
      </c>
      <c r="V49" s="207"/>
      <c r="W49" s="293">
        <f>IF(I49="","",VLOOKUP(CONCATENATE(ASC(LEFTB(I49,2)),X49,Y49,Z49),'講座選択テーブル'!$R$1:$S$298,2,FALSE))</f>
      </c>
      <c r="X49" s="294">
        <f>IF(J49="","",VLOOKUP($J49,'講座選択テーブル'!$B$35:$E$40,4,FALSE))</f>
      </c>
      <c r="Y49" s="295" t="s">
        <v>186</v>
      </c>
      <c r="Z49" s="207">
        <f t="shared" si="15"/>
      </c>
      <c r="AA49" s="299">
        <f>IF(J49="","",VLOOKUP(CONCATENATE(X49,Y49,Z49),'講座選択テーブル'!$G$1:$P$100,2,FALSE))</f>
      </c>
      <c r="AB49" s="218"/>
      <c r="AC49" s="216"/>
      <c r="AD49" s="207"/>
      <c r="AE49" s="301">
        <f>IF(AC49="","",VLOOKUP(CONCATENATE(ASC(LEFTB(AC49,2)),AF49,AG49,AH49),'講座選択テーブル'!$R$1:$S$298,2,FALSE))</f>
      </c>
      <c r="AF49" s="294">
        <f>IF(AD49="","",VLOOKUP($AD49,'講座選択テーブル'!$B$35:$E$40,2,FALSE))</f>
      </c>
      <c r="AG49" s="295" t="s">
        <v>186</v>
      </c>
      <c r="AH49" s="217"/>
      <c r="AI49" s="299">
        <f>IF(AD49="","",VLOOKUP(CONCATENATE(AF49,AG49,ASC(AH49)),'講座選択テーブル'!$G$1:$P$95,2,FALSE))</f>
      </c>
      <c r="AJ49" s="207"/>
      <c r="AK49" s="293">
        <f>IF(AC49="","",VLOOKUP(CONCATENATE(ASC(LEFTB(AC49,2)),AL49,AM49,AN49),'講座選択テーブル'!$R$1:$S$298,2,FALSE))</f>
      </c>
      <c r="AL49" s="294">
        <f>IF(AD49="","",VLOOKUP($AD49,'講座選択テーブル'!$B$35:$E$40,3,FALSE))</f>
      </c>
      <c r="AM49" s="295" t="s">
        <v>186</v>
      </c>
      <c r="AN49" s="217">
        <f t="shared" si="16"/>
      </c>
      <c r="AO49" s="299">
        <f>IF(AD49="","",VLOOKUP(CONCATENATE(AL49,AM49,ASC(AN49)),'講座選択テーブル'!$G$1:$P$100,2,FALSE))</f>
      </c>
      <c r="AP49" s="207"/>
      <c r="AQ49" s="293">
        <f>IF(AC49="","",VLOOKUP(CONCATENATE(ASC(LEFTB(AC49,2)),AR49,AS49,AT49),'講座選択テーブル'!$R$1:$S$298,2,FALSE))</f>
      </c>
      <c r="AR49" s="294">
        <f>IF(AD49="","",VLOOKUP($AD49,'講座選択テーブル'!$B$35:$E$40,4,FALSE))</f>
      </c>
      <c r="AS49" s="295" t="s">
        <v>186</v>
      </c>
      <c r="AT49" s="207">
        <f t="shared" si="17"/>
      </c>
      <c r="AU49" s="299">
        <f>IF(AD49="","",VLOOKUP(CONCATENATE(AR49,AS49,ASC(AT49)),'講座選択テーブル'!$G$1:$P$100,2,FALSE))</f>
      </c>
      <c r="AV49" s="218"/>
      <c r="AY49" s="365">
        <f t="shared" si="31"/>
      </c>
      <c r="AZ49" s="365">
        <f t="shared" si="32"/>
      </c>
      <c r="BA49" s="365">
        <f t="shared" si="33"/>
      </c>
      <c r="BB49" s="365">
        <f t="shared" si="34"/>
      </c>
      <c r="BC49" s="365">
        <f t="shared" si="35"/>
      </c>
      <c r="BD49" s="365">
        <f t="shared" si="36"/>
      </c>
      <c r="BE49" s="365">
        <f t="shared" si="37"/>
      </c>
      <c r="BF49" s="365">
        <f t="shared" si="38"/>
      </c>
      <c r="BG49" s="365">
        <f t="shared" si="39"/>
      </c>
      <c r="BH49" s="365">
        <f t="shared" si="40"/>
      </c>
      <c r="BI49" s="365">
        <f t="shared" si="41"/>
      </c>
      <c r="BJ49" s="365">
        <f t="shared" si="42"/>
      </c>
      <c r="BP49" s="365">
        <f t="shared" si="12"/>
      </c>
      <c r="BQ49" s="365">
        <f t="shared" si="13"/>
      </c>
    </row>
    <row r="50" spans="1:69" ht="30.75" customHeight="1" thickBot="1">
      <c r="A50" s="284">
        <v>42</v>
      </c>
      <c r="B50" s="210"/>
      <c r="C50" s="211"/>
      <c r="D50" s="211"/>
      <c r="E50" s="211"/>
      <c r="F50" s="210">
        <f t="shared" si="18"/>
      </c>
      <c r="G50" s="242">
        <f>IF(E50="","",IF(E50="無","－",VLOOKUP(F50,スクバテーブル!$A$3:$F$98,2,FALSE)))</f>
      </c>
      <c r="H50" s="285">
        <f>IF(E50="","",IF(E50="無","－",VLOOKUP(F50,スクバテーブル!$A$3:$F$98,3,FALSE)))</f>
      </c>
      <c r="I50" s="212"/>
      <c r="J50" s="213"/>
      <c r="K50" s="291">
        <f>IF(I50="","",VLOOKUP(CONCATENATE(ASC(LEFTB(I50,2)),L50,M50,N50),'講座選択テーブル'!$R$1:$S$298,2,FALSE))</f>
      </c>
      <c r="L50" s="262">
        <f>IF(J50="","",VLOOKUP($J50,'講座選択テーブル'!$B$35:$E$40,2,FALSE))</f>
      </c>
      <c r="M50" s="292" t="s">
        <v>186</v>
      </c>
      <c r="N50" s="214"/>
      <c r="O50" s="305">
        <f>IF(J50="","",VLOOKUP(CONCATENATE(L50,M50,ASC(N50)),'講座選択テーブル'!$G$1:$P$100,2,FALSE))</f>
      </c>
      <c r="P50" s="213"/>
      <c r="Q50" s="296">
        <f>IF(I50="","",VLOOKUP(CONCATENATE(ASC(LEFTB(I50,2)),R50,S50,T50),'講座選択テーブル'!$R$1:$S$298,2,FALSE))</f>
      </c>
      <c r="R50" s="297">
        <f>IF(J50="","",VLOOKUP($J50,'講座選択テーブル'!$B$35:$E$40,3,FALSE))</f>
      </c>
      <c r="S50" s="298" t="s">
        <v>186</v>
      </c>
      <c r="T50" s="214">
        <f t="shared" si="14"/>
      </c>
      <c r="U50" s="300">
        <f>IF(J50="","",VLOOKUP(CONCATENATE(R50,S50,T50),'講座選択テーブル'!$G$1:$P$100,2,FALSE))</f>
      </c>
      <c r="V50" s="213"/>
      <c r="W50" s="296">
        <f>IF(I50="","",VLOOKUP(CONCATENATE(ASC(LEFTB(I50,2)),X50,Y50,Z50),'講座選択テーブル'!$R$1:$S$298,2,FALSE))</f>
      </c>
      <c r="X50" s="297">
        <f>IF(J50="","",VLOOKUP($J50,'講座選択テーブル'!$B$35:$E$40,4,FALSE))</f>
      </c>
      <c r="Y50" s="298" t="s">
        <v>186</v>
      </c>
      <c r="Z50" s="213">
        <f t="shared" si="15"/>
      </c>
      <c r="AA50" s="300">
        <f>IF(J50="","",VLOOKUP(CONCATENATE(X50,Y50,Z50),'講座選択テーブル'!$G$1:$P$100,2,FALSE))</f>
      </c>
      <c r="AB50" s="215"/>
      <c r="AC50" s="212"/>
      <c r="AD50" s="213"/>
      <c r="AE50" s="302">
        <f>IF(AC50="","",VLOOKUP(CONCATENATE(ASC(LEFTB(AC50,2)),AF50,AG50,AH50),'講座選択テーブル'!$R$1:$S$298,2,FALSE))</f>
      </c>
      <c r="AF50" s="297">
        <f>IF(AD50="","",VLOOKUP($AD50,'講座選択テーブル'!$B$35:$E$40,2,FALSE))</f>
      </c>
      <c r="AG50" s="298" t="s">
        <v>186</v>
      </c>
      <c r="AH50" s="214"/>
      <c r="AI50" s="300">
        <f>IF(AD50="","",VLOOKUP(CONCATENATE(AF50,AG50,ASC(AH50)),'講座選択テーブル'!$G$1:$P$95,2,FALSE))</f>
      </c>
      <c r="AJ50" s="213"/>
      <c r="AK50" s="296">
        <f>IF(AC50="","",VLOOKUP(CONCATENATE(ASC(LEFTB(AC50,2)),AL50,AM50,AN50),'講座選択テーブル'!$R$1:$S$298,2,FALSE))</f>
      </c>
      <c r="AL50" s="297">
        <f>IF(AD50="","",VLOOKUP($AD50,'講座選択テーブル'!$B$35:$E$40,3,FALSE))</f>
      </c>
      <c r="AM50" s="298" t="s">
        <v>186</v>
      </c>
      <c r="AN50" s="214">
        <f t="shared" si="16"/>
      </c>
      <c r="AO50" s="300">
        <f>IF(AD50="","",VLOOKUP(CONCATENATE(AL50,AM50,ASC(AN50)),'講座選択テーブル'!$G$1:$P$100,2,FALSE))</f>
      </c>
      <c r="AP50" s="213"/>
      <c r="AQ50" s="296">
        <f>IF(AC50="","",VLOOKUP(CONCATENATE(ASC(LEFTB(AC50,2)),AR50,AS50,AT50),'講座選択テーブル'!$R$1:$S$298,2,FALSE))</f>
      </c>
      <c r="AR50" s="297">
        <f>IF(AD50="","",VLOOKUP($AD50,'講座選択テーブル'!$B$35:$E$40,4,FALSE))</f>
      </c>
      <c r="AS50" s="298" t="s">
        <v>186</v>
      </c>
      <c r="AT50" s="207">
        <f t="shared" si="17"/>
      </c>
      <c r="AU50" s="300">
        <f>IF(AD50="","",VLOOKUP(CONCATENATE(AR50,AS50,ASC(AT50)),'講座選択テーブル'!$G$1:$P$100,2,FALSE))</f>
      </c>
      <c r="AV50" s="215"/>
      <c r="AY50" s="365">
        <f t="shared" si="31"/>
      </c>
      <c r="AZ50" s="365">
        <f t="shared" si="32"/>
      </c>
      <c r="BA50" s="365">
        <f t="shared" si="33"/>
      </c>
      <c r="BB50" s="365">
        <f t="shared" si="34"/>
      </c>
      <c r="BC50" s="365">
        <f t="shared" si="35"/>
      </c>
      <c r="BD50" s="365">
        <f t="shared" si="36"/>
      </c>
      <c r="BE50" s="365">
        <f t="shared" si="37"/>
      </c>
      <c r="BF50" s="365">
        <f t="shared" si="38"/>
      </c>
      <c r="BG50" s="365">
        <f t="shared" si="39"/>
      </c>
      <c r="BH50" s="365">
        <f t="shared" si="40"/>
      </c>
      <c r="BI50" s="365">
        <f t="shared" si="41"/>
      </c>
      <c r="BJ50" s="365">
        <f t="shared" si="42"/>
      </c>
      <c r="BP50" s="365">
        <f t="shared" si="12"/>
      </c>
      <c r="BQ50" s="365">
        <f t="shared" si="13"/>
      </c>
    </row>
    <row r="51" spans="6:62" ht="13.5" hidden="1">
      <c r="F51" s="205"/>
      <c r="G51" s="219"/>
      <c r="H51" s="219"/>
      <c r="AY51" s="365">
        <f aca="true" t="shared" si="43" ref="AY51:AY58">IF(L51="","",CONCATENATE(L51,M51,ASC(N51)))</f>
      </c>
      <c r="AZ51" s="365">
        <f aca="true" t="shared" si="44" ref="AZ51:AZ58">IF(P51="","",P51)</f>
      </c>
      <c r="BA51" s="365">
        <f aca="true" t="shared" si="45" ref="BA51:BA58">IF(R51="","",CONCATENATE(R51,S51,T51))</f>
      </c>
      <c r="BB51" s="365">
        <f aca="true" t="shared" si="46" ref="BB51:BB58">IF(V51="","",V51)</f>
      </c>
      <c r="BC51" s="365">
        <f aca="true" t="shared" si="47" ref="BC51:BC58">IF(X51="","",CONCATENATE(X51,Y51,Z51))</f>
      </c>
      <c r="BD51" s="365">
        <f aca="true" t="shared" si="48" ref="BD51:BD58">IF(AB51="","",AB51)</f>
      </c>
      <c r="BE51" s="365">
        <f aca="true" t="shared" si="49" ref="BE51:BE58">IF(AF51="","",CONCATENATE(AF51,AG51,ASC(AH51)))</f>
      </c>
      <c r="BF51" s="365">
        <f aca="true" t="shared" si="50" ref="BF51:BF58">IF(AJ51="","",AJ51)</f>
      </c>
      <c r="BG51" s="365">
        <f aca="true" t="shared" si="51" ref="BG51:BG58">IF(AL51="","",CONCATENATE(AL51,AM51,ASC(AN51)))</f>
      </c>
      <c r="BH51" s="365">
        <f aca="true" t="shared" si="52" ref="BH51:BH58">IF(AP51="","",AP51)</f>
      </c>
      <c r="BI51" s="365">
        <f aca="true" t="shared" si="53" ref="BI51:BI58">IF(AR51="","",CONCATENATE(AR51,AS51,ASC(AT51)))</f>
      </c>
      <c r="BJ51" s="365">
        <f aca="true" t="shared" si="54" ref="BJ51:BJ58">IF(AV51="","",AV51)</f>
      </c>
    </row>
    <row r="52" spans="6:62" ht="13.5" hidden="1">
      <c r="F52" s="205"/>
      <c r="G52" s="219"/>
      <c r="H52" s="219"/>
      <c r="AY52" s="365">
        <f t="shared" si="43"/>
      </c>
      <c r="AZ52" s="365">
        <f t="shared" si="44"/>
      </c>
      <c r="BA52" s="365">
        <f t="shared" si="45"/>
      </c>
      <c r="BB52" s="365">
        <f t="shared" si="46"/>
      </c>
      <c r="BC52" s="365">
        <f t="shared" si="47"/>
      </c>
      <c r="BD52" s="365">
        <f t="shared" si="48"/>
      </c>
      <c r="BE52" s="365">
        <f t="shared" si="49"/>
      </c>
      <c r="BF52" s="365">
        <f t="shared" si="50"/>
      </c>
      <c r="BG52" s="365">
        <f t="shared" si="51"/>
      </c>
      <c r="BH52" s="365">
        <f t="shared" si="52"/>
      </c>
      <c r="BI52" s="365">
        <f t="shared" si="53"/>
      </c>
      <c r="BJ52" s="365">
        <f t="shared" si="54"/>
      </c>
    </row>
    <row r="53" spans="6:62" ht="13.5" hidden="1">
      <c r="F53" s="205"/>
      <c r="G53" s="219"/>
      <c r="H53" s="219"/>
      <c r="AY53" s="365">
        <f t="shared" si="43"/>
      </c>
      <c r="AZ53" s="365">
        <f t="shared" si="44"/>
      </c>
      <c r="BA53" s="365">
        <f t="shared" si="45"/>
      </c>
      <c r="BB53" s="365">
        <f t="shared" si="46"/>
      </c>
      <c r="BC53" s="365">
        <f t="shared" si="47"/>
      </c>
      <c r="BD53" s="365">
        <f t="shared" si="48"/>
      </c>
      <c r="BE53" s="365">
        <f t="shared" si="49"/>
      </c>
      <c r="BF53" s="365">
        <f t="shared" si="50"/>
      </c>
      <c r="BG53" s="365">
        <f t="shared" si="51"/>
      </c>
      <c r="BH53" s="365">
        <f t="shared" si="52"/>
      </c>
      <c r="BI53" s="365">
        <f t="shared" si="53"/>
      </c>
      <c r="BJ53" s="365">
        <f t="shared" si="54"/>
      </c>
    </row>
    <row r="54" spans="6:62" ht="13.5" hidden="1">
      <c r="F54" s="205"/>
      <c r="G54" s="219"/>
      <c r="H54" s="219"/>
      <c r="AY54" s="365">
        <f t="shared" si="43"/>
      </c>
      <c r="AZ54" s="365">
        <f t="shared" si="44"/>
      </c>
      <c r="BA54" s="365">
        <f t="shared" si="45"/>
      </c>
      <c r="BB54" s="365">
        <f t="shared" si="46"/>
      </c>
      <c r="BC54" s="365">
        <f t="shared" si="47"/>
      </c>
      <c r="BD54" s="365">
        <f t="shared" si="48"/>
      </c>
      <c r="BE54" s="365">
        <f t="shared" si="49"/>
      </c>
      <c r="BF54" s="365">
        <f t="shared" si="50"/>
      </c>
      <c r="BG54" s="365">
        <f t="shared" si="51"/>
      </c>
      <c r="BH54" s="365">
        <f t="shared" si="52"/>
      </c>
      <c r="BI54" s="365">
        <f t="shared" si="53"/>
      </c>
      <c r="BJ54" s="365">
        <f t="shared" si="54"/>
      </c>
    </row>
    <row r="55" spans="6:62" ht="13.5" hidden="1">
      <c r="F55" s="205"/>
      <c r="G55" s="219"/>
      <c r="H55" s="219"/>
      <c r="AY55" s="365">
        <f t="shared" si="43"/>
      </c>
      <c r="AZ55" s="365">
        <f t="shared" si="44"/>
      </c>
      <c r="BA55" s="365">
        <f t="shared" si="45"/>
      </c>
      <c r="BB55" s="365">
        <f t="shared" si="46"/>
      </c>
      <c r="BC55" s="365">
        <f t="shared" si="47"/>
      </c>
      <c r="BD55" s="365">
        <f t="shared" si="48"/>
      </c>
      <c r="BE55" s="365">
        <f t="shared" si="49"/>
      </c>
      <c r="BF55" s="365">
        <f t="shared" si="50"/>
      </c>
      <c r="BG55" s="365">
        <f t="shared" si="51"/>
      </c>
      <c r="BH55" s="365">
        <f t="shared" si="52"/>
      </c>
      <c r="BI55" s="365">
        <f t="shared" si="53"/>
      </c>
      <c r="BJ55" s="365">
        <f t="shared" si="54"/>
      </c>
    </row>
    <row r="56" spans="6:62" ht="13.5" hidden="1">
      <c r="F56" s="205"/>
      <c r="G56" s="219"/>
      <c r="H56" s="219"/>
      <c r="AY56" s="365">
        <f t="shared" si="43"/>
      </c>
      <c r="AZ56" s="365">
        <f t="shared" si="44"/>
      </c>
      <c r="BA56" s="365">
        <f t="shared" si="45"/>
      </c>
      <c r="BB56" s="365">
        <f t="shared" si="46"/>
      </c>
      <c r="BC56" s="365">
        <f t="shared" si="47"/>
      </c>
      <c r="BD56" s="365">
        <f t="shared" si="48"/>
      </c>
      <c r="BE56" s="365">
        <f t="shared" si="49"/>
      </c>
      <c r="BF56" s="365">
        <f t="shared" si="50"/>
      </c>
      <c r="BG56" s="365">
        <f t="shared" si="51"/>
      </c>
      <c r="BH56" s="365">
        <f t="shared" si="52"/>
      </c>
      <c r="BI56" s="365">
        <f t="shared" si="53"/>
      </c>
      <c r="BJ56" s="365">
        <f t="shared" si="54"/>
      </c>
    </row>
    <row r="57" spans="6:62" ht="13.5" hidden="1">
      <c r="F57" s="205"/>
      <c r="G57" s="219"/>
      <c r="H57" s="219"/>
      <c r="AY57" s="365">
        <f t="shared" si="43"/>
      </c>
      <c r="AZ57" s="365">
        <f t="shared" si="44"/>
      </c>
      <c r="BA57" s="365">
        <f t="shared" si="45"/>
      </c>
      <c r="BB57" s="365">
        <f t="shared" si="46"/>
      </c>
      <c r="BC57" s="365">
        <f t="shared" si="47"/>
      </c>
      <c r="BD57" s="365">
        <f t="shared" si="48"/>
      </c>
      <c r="BE57" s="365">
        <f t="shared" si="49"/>
      </c>
      <c r="BF57" s="365">
        <f t="shared" si="50"/>
      </c>
      <c r="BG57" s="365">
        <f t="shared" si="51"/>
      </c>
      <c r="BH57" s="365">
        <f t="shared" si="52"/>
      </c>
      <c r="BI57" s="365">
        <f t="shared" si="53"/>
      </c>
      <c r="BJ57" s="365">
        <f t="shared" si="54"/>
      </c>
    </row>
    <row r="58" spans="6:62" ht="13.5" hidden="1">
      <c r="F58" s="205"/>
      <c r="G58" s="219"/>
      <c r="H58" s="219"/>
      <c r="AY58" s="365">
        <f t="shared" si="43"/>
      </c>
      <c r="AZ58" s="365">
        <f t="shared" si="44"/>
      </c>
      <c r="BA58" s="365">
        <f t="shared" si="45"/>
      </c>
      <c r="BB58" s="365">
        <f t="shared" si="46"/>
      </c>
      <c r="BC58" s="365">
        <f t="shared" si="47"/>
      </c>
      <c r="BD58" s="365">
        <f t="shared" si="48"/>
      </c>
      <c r="BE58" s="365">
        <f t="shared" si="49"/>
      </c>
      <c r="BF58" s="365">
        <f t="shared" si="50"/>
      </c>
      <c r="BG58" s="365">
        <f t="shared" si="51"/>
      </c>
      <c r="BH58" s="365">
        <f t="shared" si="52"/>
      </c>
      <c r="BI58" s="365">
        <f t="shared" si="53"/>
      </c>
      <c r="BJ58" s="365">
        <f t="shared" si="54"/>
      </c>
    </row>
    <row r="59" spans="6:62" ht="13.5" hidden="1">
      <c r="F59" s="205"/>
      <c r="G59" s="219"/>
      <c r="H59" s="219"/>
      <c r="AY59" s="365">
        <f aca="true" t="shared" si="55" ref="AY59:AY122">IF(L59="","",CONCATENATE(L59,M59,ASC(N59)))</f>
      </c>
      <c r="AZ59" s="365">
        <f aca="true" t="shared" si="56" ref="AZ59:AZ122">IF(P59="","",P59)</f>
      </c>
      <c r="BA59" s="365">
        <f aca="true" t="shared" si="57" ref="BA59:BA122">IF(R59="","",CONCATENATE(R59,S59,T59))</f>
      </c>
      <c r="BB59" s="365">
        <f aca="true" t="shared" si="58" ref="BB59:BB122">IF(V59="","",V59)</f>
      </c>
      <c r="BC59" s="365">
        <f aca="true" t="shared" si="59" ref="BC59:BC122">IF(X59="","",CONCATENATE(X59,Y59,Z59))</f>
      </c>
      <c r="BD59" s="365">
        <f aca="true" t="shared" si="60" ref="BD59:BD122">IF(AB59="","",AB59)</f>
      </c>
      <c r="BE59" s="365">
        <f aca="true" t="shared" si="61" ref="BE59:BE122">IF(AF59="","",CONCATENATE(AF59,AG59,ASC(AH59)))</f>
      </c>
      <c r="BF59" s="365">
        <f aca="true" t="shared" si="62" ref="BF59:BF122">IF(AJ59="","",AJ59)</f>
      </c>
      <c r="BG59" s="365">
        <f aca="true" t="shared" si="63" ref="BG59:BG122">IF(AL59="","",CONCATENATE(AL59,AM59,ASC(AN59)))</f>
      </c>
      <c r="BH59" s="365">
        <f aca="true" t="shared" si="64" ref="BH59:BH122">IF(AP59="","",AP59)</f>
      </c>
      <c r="BI59" s="365">
        <f aca="true" t="shared" si="65" ref="BI59:BI122">IF(AR59="","",CONCATENATE(AR59,AS59,ASC(AT59)))</f>
      </c>
      <c r="BJ59" s="365">
        <f aca="true" t="shared" si="66" ref="BJ59:BJ122">IF(AV59="","",AV59)</f>
      </c>
    </row>
    <row r="60" spans="6:62" ht="13.5" hidden="1">
      <c r="F60" s="205"/>
      <c r="G60" s="219"/>
      <c r="H60" s="219"/>
      <c r="AY60" s="365">
        <f t="shared" si="55"/>
      </c>
      <c r="AZ60" s="365">
        <f t="shared" si="56"/>
      </c>
      <c r="BA60" s="365">
        <f t="shared" si="57"/>
      </c>
      <c r="BB60" s="365">
        <f t="shared" si="58"/>
      </c>
      <c r="BC60" s="365">
        <f t="shared" si="59"/>
      </c>
      <c r="BD60" s="365">
        <f t="shared" si="60"/>
      </c>
      <c r="BE60" s="365">
        <f t="shared" si="61"/>
      </c>
      <c r="BF60" s="365">
        <f t="shared" si="62"/>
      </c>
      <c r="BG60" s="365">
        <f t="shared" si="63"/>
      </c>
      <c r="BH60" s="365">
        <f t="shared" si="64"/>
      </c>
      <c r="BI60" s="365">
        <f t="shared" si="65"/>
      </c>
      <c r="BJ60" s="365">
        <f t="shared" si="66"/>
      </c>
    </row>
    <row r="61" spans="6:62" ht="13.5" hidden="1">
      <c r="F61" s="205"/>
      <c r="G61" s="219"/>
      <c r="H61" s="219"/>
      <c r="AY61" s="365">
        <f t="shared" si="55"/>
      </c>
      <c r="AZ61" s="365">
        <f t="shared" si="56"/>
      </c>
      <c r="BA61" s="365">
        <f t="shared" si="57"/>
      </c>
      <c r="BB61" s="365">
        <f t="shared" si="58"/>
      </c>
      <c r="BC61" s="365">
        <f t="shared" si="59"/>
      </c>
      <c r="BD61" s="365">
        <f t="shared" si="60"/>
      </c>
      <c r="BE61" s="365">
        <f t="shared" si="61"/>
      </c>
      <c r="BF61" s="365">
        <f t="shared" si="62"/>
      </c>
      <c r="BG61" s="365">
        <f t="shared" si="63"/>
      </c>
      <c r="BH61" s="365">
        <f t="shared" si="64"/>
      </c>
      <c r="BI61" s="365">
        <f t="shared" si="65"/>
      </c>
      <c r="BJ61" s="365">
        <f t="shared" si="66"/>
      </c>
    </row>
    <row r="62" spans="51:62" ht="13.5" hidden="1">
      <c r="AY62" s="365">
        <f t="shared" si="55"/>
      </c>
      <c r="AZ62" s="365">
        <f t="shared" si="56"/>
      </c>
      <c r="BA62" s="365">
        <f t="shared" si="57"/>
      </c>
      <c r="BB62" s="365">
        <f t="shared" si="58"/>
      </c>
      <c r="BC62" s="365">
        <f t="shared" si="59"/>
      </c>
      <c r="BD62" s="365">
        <f t="shared" si="60"/>
      </c>
      <c r="BE62" s="365">
        <f t="shared" si="61"/>
      </c>
      <c r="BF62" s="365">
        <f t="shared" si="62"/>
      </c>
      <c r="BG62" s="365">
        <f t="shared" si="63"/>
      </c>
      <c r="BH62" s="365">
        <f t="shared" si="64"/>
      </c>
      <c r="BI62" s="365">
        <f t="shared" si="65"/>
      </c>
      <c r="BJ62" s="365">
        <f t="shared" si="66"/>
      </c>
    </row>
    <row r="63" spans="51:62" ht="13.5" hidden="1">
      <c r="AY63" s="365">
        <f t="shared" si="55"/>
      </c>
      <c r="AZ63" s="365">
        <f t="shared" si="56"/>
      </c>
      <c r="BA63" s="365">
        <f t="shared" si="57"/>
      </c>
      <c r="BB63" s="365">
        <f t="shared" si="58"/>
      </c>
      <c r="BC63" s="365">
        <f t="shared" si="59"/>
      </c>
      <c r="BD63" s="365">
        <f t="shared" si="60"/>
      </c>
      <c r="BE63" s="365">
        <f t="shared" si="61"/>
      </c>
      <c r="BF63" s="365">
        <f t="shared" si="62"/>
      </c>
      <c r="BG63" s="365">
        <f t="shared" si="63"/>
      </c>
      <c r="BH63" s="365">
        <f t="shared" si="64"/>
      </c>
      <c r="BI63" s="365">
        <f t="shared" si="65"/>
      </c>
      <c r="BJ63" s="365">
        <f t="shared" si="66"/>
      </c>
    </row>
    <row r="64" spans="51:62" ht="13.5" hidden="1">
      <c r="AY64" s="365">
        <f t="shared" si="55"/>
      </c>
      <c r="AZ64" s="365">
        <f t="shared" si="56"/>
      </c>
      <c r="BA64" s="365">
        <f t="shared" si="57"/>
      </c>
      <c r="BB64" s="365">
        <f t="shared" si="58"/>
      </c>
      <c r="BC64" s="365">
        <f t="shared" si="59"/>
      </c>
      <c r="BD64" s="365">
        <f t="shared" si="60"/>
      </c>
      <c r="BE64" s="365">
        <f t="shared" si="61"/>
      </c>
      <c r="BF64" s="365">
        <f t="shared" si="62"/>
      </c>
      <c r="BG64" s="365">
        <f t="shared" si="63"/>
      </c>
      <c r="BH64" s="365">
        <f t="shared" si="64"/>
      </c>
      <c r="BI64" s="365">
        <f t="shared" si="65"/>
      </c>
      <c r="BJ64" s="365">
        <f t="shared" si="66"/>
      </c>
    </row>
    <row r="65" spans="51:62" ht="13.5" hidden="1">
      <c r="AY65" s="365">
        <f t="shared" si="55"/>
      </c>
      <c r="AZ65" s="365">
        <f t="shared" si="56"/>
      </c>
      <c r="BA65" s="365">
        <f t="shared" si="57"/>
      </c>
      <c r="BB65" s="365">
        <f t="shared" si="58"/>
      </c>
      <c r="BC65" s="365">
        <f t="shared" si="59"/>
      </c>
      <c r="BD65" s="365">
        <f t="shared" si="60"/>
      </c>
      <c r="BE65" s="365">
        <f t="shared" si="61"/>
      </c>
      <c r="BF65" s="365">
        <f t="shared" si="62"/>
      </c>
      <c r="BG65" s="365">
        <f t="shared" si="63"/>
      </c>
      <c r="BH65" s="365">
        <f t="shared" si="64"/>
      </c>
      <c r="BI65" s="365">
        <f t="shared" si="65"/>
      </c>
      <c r="BJ65" s="365">
        <f t="shared" si="66"/>
      </c>
    </row>
    <row r="66" spans="51:62" ht="13.5" hidden="1">
      <c r="AY66" s="365">
        <f t="shared" si="55"/>
      </c>
      <c r="AZ66" s="365">
        <f t="shared" si="56"/>
      </c>
      <c r="BA66" s="365">
        <f t="shared" si="57"/>
      </c>
      <c r="BB66" s="365">
        <f t="shared" si="58"/>
      </c>
      <c r="BC66" s="365">
        <f t="shared" si="59"/>
      </c>
      <c r="BD66" s="365">
        <f t="shared" si="60"/>
      </c>
      <c r="BE66" s="365">
        <f t="shared" si="61"/>
      </c>
      <c r="BF66" s="365">
        <f t="shared" si="62"/>
      </c>
      <c r="BG66" s="365">
        <f t="shared" si="63"/>
      </c>
      <c r="BH66" s="365">
        <f t="shared" si="64"/>
      </c>
      <c r="BI66" s="365">
        <f t="shared" si="65"/>
      </c>
      <c r="BJ66" s="365">
        <f t="shared" si="66"/>
      </c>
    </row>
    <row r="67" spans="51:62" ht="13.5" hidden="1">
      <c r="AY67" s="365">
        <f t="shared" si="55"/>
      </c>
      <c r="AZ67" s="365">
        <f t="shared" si="56"/>
      </c>
      <c r="BA67" s="365">
        <f t="shared" si="57"/>
      </c>
      <c r="BB67" s="365">
        <f t="shared" si="58"/>
      </c>
      <c r="BC67" s="365">
        <f t="shared" si="59"/>
      </c>
      <c r="BD67" s="365">
        <f t="shared" si="60"/>
      </c>
      <c r="BE67" s="365">
        <f t="shared" si="61"/>
      </c>
      <c r="BF67" s="365">
        <f t="shared" si="62"/>
      </c>
      <c r="BG67" s="365">
        <f t="shared" si="63"/>
      </c>
      <c r="BH67" s="365">
        <f t="shared" si="64"/>
      </c>
      <c r="BI67" s="365">
        <f t="shared" si="65"/>
      </c>
      <c r="BJ67" s="365">
        <f t="shared" si="66"/>
      </c>
    </row>
    <row r="68" spans="51:62" ht="13.5" hidden="1">
      <c r="AY68" s="365">
        <f t="shared" si="55"/>
      </c>
      <c r="AZ68" s="365">
        <f t="shared" si="56"/>
      </c>
      <c r="BA68" s="365">
        <f t="shared" si="57"/>
      </c>
      <c r="BB68" s="365">
        <f t="shared" si="58"/>
      </c>
      <c r="BC68" s="365">
        <f t="shared" si="59"/>
      </c>
      <c r="BD68" s="365">
        <f t="shared" si="60"/>
      </c>
      <c r="BE68" s="365">
        <f t="shared" si="61"/>
      </c>
      <c r="BF68" s="365">
        <f t="shared" si="62"/>
      </c>
      <c r="BG68" s="365">
        <f t="shared" si="63"/>
      </c>
      <c r="BH68" s="365">
        <f t="shared" si="64"/>
      </c>
      <c r="BI68" s="365">
        <f t="shared" si="65"/>
      </c>
      <c r="BJ68" s="365">
        <f t="shared" si="66"/>
      </c>
    </row>
    <row r="69" spans="51:62" ht="13.5" hidden="1">
      <c r="AY69" s="365">
        <f t="shared" si="55"/>
      </c>
      <c r="AZ69" s="365">
        <f t="shared" si="56"/>
      </c>
      <c r="BA69" s="365">
        <f t="shared" si="57"/>
      </c>
      <c r="BB69" s="365">
        <f t="shared" si="58"/>
      </c>
      <c r="BC69" s="365">
        <f t="shared" si="59"/>
      </c>
      <c r="BD69" s="365">
        <f t="shared" si="60"/>
      </c>
      <c r="BE69" s="365">
        <f t="shared" si="61"/>
      </c>
      <c r="BF69" s="365">
        <f t="shared" si="62"/>
      </c>
      <c r="BG69" s="365">
        <f t="shared" si="63"/>
      </c>
      <c r="BH69" s="365">
        <f t="shared" si="64"/>
      </c>
      <c r="BI69" s="365">
        <f t="shared" si="65"/>
      </c>
      <c r="BJ69" s="365">
        <f t="shared" si="66"/>
      </c>
    </row>
    <row r="70" spans="51:62" ht="13.5" hidden="1">
      <c r="AY70" s="365">
        <f t="shared" si="55"/>
      </c>
      <c r="AZ70" s="365">
        <f t="shared" si="56"/>
      </c>
      <c r="BA70" s="365">
        <f t="shared" si="57"/>
      </c>
      <c r="BB70" s="365">
        <f t="shared" si="58"/>
      </c>
      <c r="BC70" s="365">
        <f t="shared" si="59"/>
      </c>
      <c r="BD70" s="365">
        <f t="shared" si="60"/>
      </c>
      <c r="BE70" s="365">
        <f t="shared" si="61"/>
      </c>
      <c r="BF70" s="365">
        <f t="shared" si="62"/>
      </c>
      <c r="BG70" s="365">
        <f t="shared" si="63"/>
      </c>
      <c r="BH70" s="365">
        <f t="shared" si="64"/>
      </c>
      <c r="BI70" s="365">
        <f t="shared" si="65"/>
      </c>
      <c r="BJ70" s="365">
        <f t="shared" si="66"/>
      </c>
    </row>
    <row r="71" spans="51:62" ht="13.5" hidden="1">
      <c r="AY71" s="365">
        <f t="shared" si="55"/>
      </c>
      <c r="AZ71" s="365">
        <f t="shared" si="56"/>
      </c>
      <c r="BA71" s="365">
        <f t="shared" si="57"/>
      </c>
      <c r="BB71" s="365">
        <f t="shared" si="58"/>
      </c>
      <c r="BC71" s="365">
        <f t="shared" si="59"/>
      </c>
      <c r="BD71" s="365">
        <f t="shared" si="60"/>
      </c>
      <c r="BE71" s="365">
        <f t="shared" si="61"/>
      </c>
      <c r="BF71" s="365">
        <f t="shared" si="62"/>
      </c>
      <c r="BG71" s="365">
        <f t="shared" si="63"/>
      </c>
      <c r="BH71" s="365">
        <f t="shared" si="64"/>
      </c>
      <c r="BI71" s="365">
        <f t="shared" si="65"/>
      </c>
      <c r="BJ71" s="365">
        <f t="shared" si="66"/>
      </c>
    </row>
    <row r="72" spans="51:62" ht="13.5" hidden="1">
      <c r="AY72" s="365">
        <f t="shared" si="55"/>
      </c>
      <c r="AZ72" s="365">
        <f t="shared" si="56"/>
      </c>
      <c r="BA72" s="365">
        <f t="shared" si="57"/>
      </c>
      <c r="BB72" s="365">
        <f t="shared" si="58"/>
      </c>
      <c r="BC72" s="365">
        <f t="shared" si="59"/>
      </c>
      <c r="BD72" s="365">
        <f t="shared" si="60"/>
      </c>
      <c r="BE72" s="365">
        <f t="shared" si="61"/>
      </c>
      <c r="BF72" s="365">
        <f t="shared" si="62"/>
      </c>
      <c r="BG72" s="365">
        <f t="shared" si="63"/>
      </c>
      <c r="BH72" s="365">
        <f t="shared" si="64"/>
      </c>
      <c r="BI72" s="365">
        <f t="shared" si="65"/>
      </c>
      <c r="BJ72" s="365">
        <f t="shared" si="66"/>
      </c>
    </row>
    <row r="73" spans="51:62" ht="13.5" hidden="1">
      <c r="AY73" s="365">
        <f t="shared" si="55"/>
      </c>
      <c r="AZ73" s="365">
        <f t="shared" si="56"/>
      </c>
      <c r="BA73" s="365">
        <f t="shared" si="57"/>
      </c>
      <c r="BB73" s="365">
        <f t="shared" si="58"/>
      </c>
      <c r="BC73" s="365">
        <f t="shared" si="59"/>
      </c>
      <c r="BD73" s="365">
        <f t="shared" si="60"/>
      </c>
      <c r="BE73" s="365">
        <f t="shared" si="61"/>
      </c>
      <c r="BF73" s="365">
        <f t="shared" si="62"/>
      </c>
      <c r="BG73" s="365">
        <f t="shared" si="63"/>
      </c>
      <c r="BH73" s="365">
        <f t="shared" si="64"/>
      </c>
      <c r="BI73" s="365">
        <f t="shared" si="65"/>
      </c>
      <c r="BJ73" s="365">
        <f t="shared" si="66"/>
      </c>
    </row>
    <row r="74" spans="51:62" ht="13.5" hidden="1">
      <c r="AY74" s="365">
        <f t="shared" si="55"/>
      </c>
      <c r="AZ74" s="365">
        <f t="shared" si="56"/>
      </c>
      <c r="BA74" s="365">
        <f t="shared" si="57"/>
      </c>
      <c r="BB74" s="365">
        <f t="shared" si="58"/>
      </c>
      <c r="BC74" s="365">
        <f t="shared" si="59"/>
      </c>
      <c r="BD74" s="365">
        <f t="shared" si="60"/>
      </c>
      <c r="BE74" s="365">
        <f t="shared" si="61"/>
      </c>
      <c r="BF74" s="365">
        <f t="shared" si="62"/>
      </c>
      <c r="BG74" s="365">
        <f t="shared" si="63"/>
      </c>
      <c r="BH74" s="365">
        <f t="shared" si="64"/>
      </c>
      <c r="BI74" s="365">
        <f t="shared" si="65"/>
      </c>
      <c r="BJ74" s="365">
        <f t="shared" si="66"/>
      </c>
    </row>
    <row r="75" spans="51:62" ht="13.5" hidden="1">
      <c r="AY75" s="365">
        <f t="shared" si="55"/>
      </c>
      <c r="AZ75" s="365">
        <f t="shared" si="56"/>
      </c>
      <c r="BA75" s="365">
        <f t="shared" si="57"/>
      </c>
      <c r="BB75" s="365">
        <f t="shared" si="58"/>
      </c>
      <c r="BC75" s="365">
        <f t="shared" si="59"/>
      </c>
      <c r="BD75" s="365">
        <f t="shared" si="60"/>
      </c>
      <c r="BE75" s="365">
        <f t="shared" si="61"/>
      </c>
      <c r="BF75" s="365">
        <f t="shared" si="62"/>
      </c>
      <c r="BG75" s="365">
        <f t="shared" si="63"/>
      </c>
      <c r="BH75" s="365">
        <f t="shared" si="64"/>
      </c>
      <c r="BI75" s="365">
        <f t="shared" si="65"/>
      </c>
      <c r="BJ75" s="365">
        <f t="shared" si="66"/>
      </c>
    </row>
    <row r="76" spans="51:62" ht="13.5" hidden="1">
      <c r="AY76" s="365">
        <f t="shared" si="55"/>
      </c>
      <c r="AZ76" s="365">
        <f t="shared" si="56"/>
      </c>
      <c r="BA76" s="365">
        <f t="shared" si="57"/>
      </c>
      <c r="BB76" s="365">
        <f t="shared" si="58"/>
      </c>
      <c r="BC76" s="365">
        <f t="shared" si="59"/>
      </c>
      <c r="BD76" s="365">
        <f t="shared" si="60"/>
      </c>
      <c r="BE76" s="365">
        <f t="shared" si="61"/>
      </c>
      <c r="BF76" s="365">
        <f t="shared" si="62"/>
      </c>
      <c r="BG76" s="365">
        <f t="shared" si="63"/>
      </c>
      <c r="BH76" s="365">
        <f t="shared" si="64"/>
      </c>
      <c r="BI76" s="365">
        <f t="shared" si="65"/>
      </c>
      <c r="BJ76" s="365">
        <f t="shared" si="66"/>
      </c>
    </row>
    <row r="77" spans="51:62" ht="13.5" hidden="1">
      <c r="AY77" s="365">
        <f t="shared" si="55"/>
      </c>
      <c r="AZ77" s="365">
        <f t="shared" si="56"/>
      </c>
      <c r="BA77" s="365">
        <f t="shared" si="57"/>
      </c>
      <c r="BB77" s="365">
        <f t="shared" si="58"/>
      </c>
      <c r="BC77" s="365">
        <f t="shared" si="59"/>
      </c>
      <c r="BD77" s="365">
        <f t="shared" si="60"/>
      </c>
      <c r="BE77" s="365">
        <f t="shared" si="61"/>
      </c>
      <c r="BF77" s="365">
        <f t="shared" si="62"/>
      </c>
      <c r="BG77" s="365">
        <f t="shared" si="63"/>
      </c>
      <c r="BH77" s="365">
        <f t="shared" si="64"/>
      </c>
      <c r="BI77" s="365">
        <f t="shared" si="65"/>
      </c>
      <c r="BJ77" s="365">
        <f t="shared" si="66"/>
      </c>
    </row>
    <row r="78" spans="51:62" ht="13.5" hidden="1">
      <c r="AY78" s="365">
        <f t="shared" si="55"/>
      </c>
      <c r="AZ78" s="365">
        <f t="shared" si="56"/>
      </c>
      <c r="BA78" s="365">
        <f t="shared" si="57"/>
      </c>
      <c r="BB78" s="365">
        <f t="shared" si="58"/>
      </c>
      <c r="BC78" s="365">
        <f t="shared" si="59"/>
      </c>
      <c r="BD78" s="365">
        <f t="shared" si="60"/>
      </c>
      <c r="BE78" s="365">
        <f t="shared" si="61"/>
      </c>
      <c r="BF78" s="365">
        <f t="shared" si="62"/>
      </c>
      <c r="BG78" s="365">
        <f t="shared" si="63"/>
      </c>
      <c r="BH78" s="365">
        <f t="shared" si="64"/>
      </c>
      <c r="BI78" s="365">
        <f t="shared" si="65"/>
      </c>
      <c r="BJ78" s="365">
        <f t="shared" si="66"/>
      </c>
    </row>
    <row r="79" spans="51:62" ht="13.5" hidden="1">
      <c r="AY79" s="365">
        <f t="shared" si="55"/>
      </c>
      <c r="AZ79" s="365">
        <f t="shared" si="56"/>
      </c>
      <c r="BA79" s="365">
        <f t="shared" si="57"/>
      </c>
      <c r="BB79" s="365">
        <f t="shared" si="58"/>
      </c>
      <c r="BC79" s="365">
        <f t="shared" si="59"/>
      </c>
      <c r="BD79" s="365">
        <f t="shared" si="60"/>
      </c>
      <c r="BE79" s="365">
        <f t="shared" si="61"/>
      </c>
      <c r="BF79" s="365">
        <f t="shared" si="62"/>
      </c>
      <c r="BG79" s="365">
        <f t="shared" si="63"/>
      </c>
      <c r="BH79" s="365">
        <f t="shared" si="64"/>
      </c>
      <c r="BI79" s="365">
        <f t="shared" si="65"/>
      </c>
      <c r="BJ79" s="365">
        <f t="shared" si="66"/>
      </c>
    </row>
    <row r="80" spans="51:62" ht="13.5" hidden="1">
      <c r="AY80" s="365">
        <f t="shared" si="55"/>
      </c>
      <c r="AZ80" s="365">
        <f t="shared" si="56"/>
      </c>
      <c r="BA80" s="365">
        <f t="shared" si="57"/>
      </c>
      <c r="BB80" s="365">
        <f t="shared" si="58"/>
      </c>
      <c r="BC80" s="365">
        <f t="shared" si="59"/>
      </c>
      <c r="BD80" s="365">
        <f t="shared" si="60"/>
      </c>
      <c r="BE80" s="365">
        <f t="shared" si="61"/>
      </c>
      <c r="BF80" s="365">
        <f t="shared" si="62"/>
      </c>
      <c r="BG80" s="365">
        <f t="shared" si="63"/>
      </c>
      <c r="BH80" s="365">
        <f t="shared" si="64"/>
      </c>
      <c r="BI80" s="365">
        <f t="shared" si="65"/>
      </c>
      <c r="BJ80" s="365">
        <f t="shared" si="66"/>
      </c>
    </row>
    <row r="81" spans="51:62" ht="13.5" hidden="1">
      <c r="AY81" s="365">
        <f t="shared" si="55"/>
      </c>
      <c r="AZ81" s="365">
        <f t="shared" si="56"/>
      </c>
      <c r="BA81" s="365">
        <f t="shared" si="57"/>
      </c>
      <c r="BB81" s="365">
        <f t="shared" si="58"/>
      </c>
      <c r="BC81" s="365">
        <f t="shared" si="59"/>
      </c>
      <c r="BD81" s="365">
        <f t="shared" si="60"/>
      </c>
      <c r="BE81" s="365">
        <f t="shared" si="61"/>
      </c>
      <c r="BF81" s="365">
        <f t="shared" si="62"/>
      </c>
      <c r="BG81" s="365">
        <f t="shared" si="63"/>
      </c>
      <c r="BH81" s="365">
        <f t="shared" si="64"/>
      </c>
      <c r="BI81" s="365">
        <f t="shared" si="65"/>
      </c>
      <c r="BJ81" s="365">
        <f t="shared" si="66"/>
      </c>
    </row>
    <row r="82" spans="51:62" ht="13.5" hidden="1">
      <c r="AY82" s="365">
        <f t="shared" si="55"/>
      </c>
      <c r="AZ82" s="365">
        <f t="shared" si="56"/>
      </c>
      <c r="BA82" s="365">
        <f t="shared" si="57"/>
      </c>
      <c r="BB82" s="365">
        <f t="shared" si="58"/>
      </c>
      <c r="BC82" s="365">
        <f t="shared" si="59"/>
      </c>
      <c r="BD82" s="365">
        <f t="shared" si="60"/>
      </c>
      <c r="BE82" s="365">
        <f t="shared" si="61"/>
      </c>
      <c r="BF82" s="365">
        <f t="shared" si="62"/>
      </c>
      <c r="BG82" s="365">
        <f t="shared" si="63"/>
      </c>
      <c r="BH82" s="365">
        <f t="shared" si="64"/>
      </c>
      <c r="BI82" s="365">
        <f t="shared" si="65"/>
      </c>
      <c r="BJ82" s="365">
        <f t="shared" si="66"/>
      </c>
    </row>
    <row r="83" spans="51:62" ht="13.5" hidden="1">
      <c r="AY83" s="365">
        <f t="shared" si="55"/>
      </c>
      <c r="AZ83" s="365">
        <f t="shared" si="56"/>
      </c>
      <c r="BA83" s="365">
        <f t="shared" si="57"/>
      </c>
      <c r="BB83" s="365">
        <f t="shared" si="58"/>
      </c>
      <c r="BC83" s="365">
        <f t="shared" si="59"/>
      </c>
      <c r="BD83" s="365">
        <f t="shared" si="60"/>
      </c>
      <c r="BE83" s="365">
        <f t="shared" si="61"/>
      </c>
      <c r="BF83" s="365">
        <f t="shared" si="62"/>
      </c>
      <c r="BG83" s="365">
        <f t="shared" si="63"/>
      </c>
      <c r="BH83" s="365">
        <f t="shared" si="64"/>
      </c>
      <c r="BI83" s="365">
        <f t="shared" si="65"/>
      </c>
      <c r="BJ83" s="365">
        <f t="shared" si="66"/>
      </c>
    </row>
    <row r="84" spans="51:62" ht="13.5" hidden="1">
      <c r="AY84" s="365">
        <f t="shared" si="55"/>
      </c>
      <c r="AZ84" s="365">
        <f t="shared" si="56"/>
      </c>
      <c r="BA84" s="365">
        <f t="shared" si="57"/>
      </c>
      <c r="BB84" s="365">
        <f t="shared" si="58"/>
      </c>
      <c r="BC84" s="365">
        <f t="shared" si="59"/>
      </c>
      <c r="BD84" s="365">
        <f t="shared" si="60"/>
      </c>
      <c r="BE84" s="365">
        <f t="shared" si="61"/>
      </c>
      <c r="BF84" s="365">
        <f t="shared" si="62"/>
      </c>
      <c r="BG84" s="365">
        <f t="shared" si="63"/>
      </c>
      <c r="BH84" s="365">
        <f t="shared" si="64"/>
      </c>
      <c r="BI84" s="365">
        <f t="shared" si="65"/>
      </c>
      <c r="BJ84" s="365">
        <f t="shared" si="66"/>
      </c>
    </row>
    <row r="85" spans="51:62" ht="13.5" hidden="1">
      <c r="AY85" s="365">
        <f t="shared" si="55"/>
      </c>
      <c r="AZ85" s="365">
        <f t="shared" si="56"/>
      </c>
      <c r="BA85" s="365">
        <f t="shared" si="57"/>
      </c>
      <c r="BB85" s="365">
        <f t="shared" si="58"/>
      </c>
      <c r="BC85" s="365">
        <f t="shared" si="59"/>
      </c>
      <c r="BD85" s="365">
        <f t="shared" si="60"/>
      </c>
      <c r="BE85" s="365">
        <f t="shared" si="61"/>
      </c>
      <c r="BF85" s="365">
        <f t="shared" si="62"/>
      </c>
      <c r="BG85" s="365">
        <f t="shared" si="63"/>
      </c>
      <c r="BH85" s="365">
        <f t="shared" si="64"/>
      </c>
      <c r="BI85" s="365">
        <f t="shared" si="65"/>
      </c>
      <c r="BJ85" s="365">
        <f t="shared" si="66"/>
      </c>
    </row>
    <row r="86" spans="51:62" ht="13.5" hidden="1">
      <c r="AY86" s="365">
        <f t="shared" si="55"/>
      </c>
      <c r="AZ86" s="365">
        <f t="shared" si="56"/>
      </c>
      <c r="BA86" s="365">
        <f t="shared" si="57"/>
      </c>
      <c r="BB86" s="365">
        <f t="shared" si="58"/>
      </c>
      <c r="BC86" s="365">
        <f t="shared" si="59"/>
      </c>
      <c r="BD86" s="365">
        <f t="shared" si="60"/>
      </c>
      <c r="BE86" s="365">
        <f t="shared" si="61"/>
      </c>
      <c r="BF86" s="365">
        <f t="shared" si="62"/>
      </c>
      <c r="BG86" s="365">
        <f t="shared" si="63"/>
      </c>
      <c r="BH86" s="365">
        <f t="shared" si="64"/>
      </c>
      <c r="BI86" s="365">
        <f t="shared" si="65"/>
      </c>
      <c r="BJ86" s="365">
        <f t="shared" si="66"/>
      </c>
    </row>
    <row r="87" spans="51:62" ht="13.5" hidden="1">
      <c r="AY87" s="365">
        <f t="shared" si="55"/>
      </c>
      <c r="AZ87" s="365">
        <f t="shared" si="56"/>
      </c>
      <c r="BA87" s="365">
        <f t="shared" si="57"/>
      </c>
      <c r="BB87" s="365">
        <f t="shared" si="58"/>
      </c>
      <c r="BC87" s="365">
        <f t="shared" si="59"/>
      </c>
      <c r="BD87" s="365">
        <f t="shared" si="60"/>
      </c>
      <c r="BE87" s="365">
        <f t="shared" si="61"/>
      </c>
      <c r="BF87" s="365">
        <f t="shared" si="62"/>
      </c>
      <c r="BG87" s="365">
        <f t="shared" si="63"/>
      </c>
      <c r="BH87" s="365">
        <f t="shared" si="64"/>
      </c>
      <c r="BI87" s="365">
        <f t="shared" si="65"/>
      </c>
      <c r="BJ87" s="365">
        <f t="shared" si="66"/>
      </c>
    </row>
    <row r="88" spans="51:62" ht="13.5" hidden="1">
      <c r="AY88" s="365">
        <f t="shared" si="55"/>
      </c>
      <c r="AZ88" s="365">
        <f t="shared" si="56"/>
      </c>
      <c r="BA88" s="365">
        <f t="shared" si="57"/>
      </c>
      <c r="BB88" s="365">
        <f t="shared" si="58"/>
      </c>
      <c r="BC88" s="365">
        <f t="shared" si="59"/>
      </c>
      <c r="BD88" s="365">
        <f t="shared" si="60"/>
      </c>
      <c r="BE88" s="365">
        <f t="shared" si="61"/>
      </c>
      <c r="BF88" s="365">
        <f t="shared" si="62"/>
      </c>
      <c r="BG88" s="365">
        <f t="shared" si="63"/>
      </c>
      <c r="BH88" s="365">
        <f t="shared" si="64"/>
      </c>
      <c r="BI88" s="365">
        <f t="shared" si="65"/>
      </c>
      <c r="BJ88" s="365">
        <f t="shared" si="66"/>
      </c>
    </row>
    <row r="89" spans="51:62" ht="13.5" hidden="1">
      <c r="AY89" s="365">
        <f t="shared" si="55"/>
      </c>
      <c r="AZ89" s="365">
        <f t="shared" si="56"/>
      </c>
      <c r="BA89" s="365">
        <f t="shared" si="57"/>
      </c>
      <c r="BB89" s="365">
        <f t="shared" si="58"/>
      </c>
      <c r="BC89" s="365">
        <f t="shared" si="59"/>
      </c>
      <c r="BD89" s="365">
        <f t="shared" si="60"/>
      </c>
      <c r="BE89" s="365">
        <f t="shared" si="61"/>
      </c>
      <c r="BF89" s="365">
        <f t="shared" si="62"/>
      </c>
      <c r="BG89" s="365">
        <f t="shared" si="63"/>
      </c>
      <c r="BH89" s="365">
        <f t="shared" si="64"/>
      </c>
      <c r="BI89" s="365">
        <f t="shared" si="65"/>
      </c>
      <c r="BJ89" s="365">
        <f t="shared" si="66"/>
      </c>
    </row>
    <row r="90" spans="51:62" ht="13.5" hidden="1">
      <c r="AY90" s="365">
        <f t="shared" si="55"/>
      </c>
      <c r="AZ90" s="365">
        <f t="shared" si="56"/>
      </c>
      <c r="BA90" s="365">
        <f t="shared" si="57"/>
      </c>
      <c r="BB90" s="365">
        <f t="shared" si="58"/>
      </c>
      <c r="BC90" s="365">
        <f t="shared" si="59"/>
      </c>
      <c r="BD90" s="365">
        <f t="shared" si="60"/>
      </c>
      <c r="BE90" s="365">
        <f t="shared" si="61"/>
      </c>
      <c r="BF90" s="365">
        <f t="shared" si="62"/>
      </c>
      <c r="BG90" s="365">
        <f t="shared" si="63"/>
      </c>
      <c r="BH90" s="365">
        <f t="shared" si="64"/>
      </c>
      <c r="BI90" s="365">
        <f t="shared" si="65"/>
      </c>
      <c r="BJ90" s="365">
        <f t="shared" si="66"/>
      </c>
    </row>
    <row r="91" spans="51:62" ht="13.5" hidden="1">
      <c r="AY91" s="365">
        <f t="shared" si="55"/>
      </c>
      <c r="AZ91" s="365">
        <f t="shared" si="56"/>
      </c>
      <c r="BA91" s="365">
        <f t="shared" si="57"/>
      </c>
      <c r="BB91" s="365">
        <f t="shared" si="58"/>
      </c>
      <c r="BC91" s="365">
        <f t="shared" si="59"/>
      </c>
      <c r="BD91" s="365">
        <f t="shared" si="60"/>
      </c>
      <c r="BE91" s="365">
        <f t="shared" si="61"/>
      </c>
      <c r="BF91" s="365">
        <f t="shared" si="62"/>
      </c>
      <c r="BG91" s="365">
        <f t="shared" si="63"/>
      </c>
      <c r="BH91" s="365">
        <f t="shared" si="64"/>
      </c>
      <c r="BI91" s="365">
        <f t="shared" si="65"/>
      </c>
      <c r="BJ91" s="365">
        <f t="shared" si="66"/>
      </c>
    </row>
    <row r="92" spans="51:62" ht="13.5" hidden="1">
      <c r="AY92" s="365">
        <f t="shared" si="55"/>
      </c>
      <c r="AZ92" s="365">
        <f t="shared" si="56"/>
      </c>
      <c r="BA92" s="365">
        <f t="shared" si="57"/>
      </c>
      <c r="BB92" s="365">
        <f t="shared" si="58"/>
      </c>
      <c r="BC92" s="365">
        <f t="shared" si="59"/>
      </c>
      <c r="BD92" s="365">
        <f t="shared" si="60"/>
      </c>
      <c r="BE92" s="365">
        <f t="shared" si="61"/>
      </c>
      <c r="BF92" s="365">
        <f t="shared" si="62"/>
      </c>
      <c r="BG92" s="365">
        <f t="shared" si="63"/>
      </c>
      <c r="BH92" s="365">
        <f t="shared" si="64"/>
      </c>
      <c r="BI92" s="365">
        <f t="shared" si="65"/>
      </c>
      <c r="BJ92" s="365">
        <f t="shared" si="66"/>
      </c>
    </row>
    <row r="93" spans="51:62" ht="13.5" hidden="1">
      <c r="AY93" s="365">
        <f t="shared" si="55"/>
      </c>
      <c r="AZ93" s="365">
        <f t="shared" si="56"/>
      </c>
      <c r="BA93" s="365">
        <f t="shared" si="57"/>
      </c>
      <c r="BB93" s="365">
        <f t="shared" si="58"/>
      </c>
      <c r="BC93" s="365">
        <f t="shared" si="59"/>
      </c>
      <c r="BD93" s="365">
        <f t="shared" si="60"/>
      </c>
      <c r="BE93" s="365">
        <f t="shared" si="61"/>
      </c>
      <c r="BF93" s="365">
        <f t="shared" si="62"/>
      </c>
      <c r="BG93" s="365">
        <f t="shared" si="63"/>
      </c>
      <c r="BH93" s="365">
        <f t="shared" si="64"/>
      </c>
      <c r="BI93" s="365">
        <f t="shared" si="65"/>
      </c>
      <c r="BJ93" s="365">
        <f t="shared" si="66"/>
      </c>
    </row>
    <row r="94" spans="51:62" ht="13.5" hidden="1">
      <c r="AY94" s="365">
        <f t="shared" si="55"/>
      </c>
      <c r="AZ94" s="365">
        <f t="shared" si="56"/>
      </c>
      <c r="BA94" s="365">
        <f t="shared" si="57"/>
      </c>
      <c r="BB94" s="365">
        <f t="shared" si="58"/>
      </c>
      <c r="BC94" s="365">
        <f t="shared" si="59"/>
      </c>
      <c r="BD94" s="365">
        <f t="shared" si="60"/>
      </c>
      <c r="BE94" s="365">
        <f t="shared" si="61"/>
      </c>
      <c r="BF94" s="365">
        <f t="shared" si="62"/>
      </c>
      <c r="BG94" s="365">
        <f t="shared" si="63"/>
      </c>
      <c r="BH94" s="365">
        <f t="shared" si="64"/>
      </c>
      <c r="BI94" s="365">
        <f t="shared" si="65"/>
      </c>
      <c r="BJ94" s="365">
        <f t="shared" si="66"/>
      </c>
    </row>
    <row r="95" spans="51:62" ht="13.5" hidden="1">
      <c r="AY95" s="365">
        <f t="shared" si="55"/>
      </c>
      <c r="AZ95" s="365">
        <f t="shared" si="56"/>
      </c>
      <c r="BA95" s="365">
        <f t="shared" si="57"/>
      </c>
      <c r="BB95" s="365">
        <f t="shared" si="58"/>
      </c>
      <c r="BC95" s="365">
        <f t="shared" si="59"/>
      </c>
      <c r="BD95" s="365">
        <f t="shared" si="60"/>
      </c>
      <c r="BE95" s="365">
        <f t="shared" si="61"/>
      </c>
      <c r="BF95" s="365">
        <f t="shared" si="62"/>
      </c>
      <c r="BG95" s="365">
        <f t="shared" si="63"/>
      </c>
      <c r="BH95" s="365">
        <f t="shared" si="64"/>
      </c>
      <c r="BI95" s="365">
        <f t="shared" si="65"/>
      </c>
      <c r="BJ95" s="365">
        <f t="shared" si="66"/>
      </c>
    </row>
    <row r="96" spans="51:62" ht="13.5" hidden="1">
      <c r="AY96" s="365">
        <f t="shared" si="55"/>
      </c>
      <c r="AZ96" s="365">
        <f t="shared" si="56"/>
      </c>
      <c r="BA96" s="365">
        <f t="shared" si="57"/>
      </c>
      <c r="BB96" s="365">
        <f t="shared" si="58"/>
      </c>
      <c r="BC96" s="365">
        <f t="shared" si="59"/>
      </c>
      <c r="BD96" s="365">
        <f t="shared" si="60"/>
      </c>
      <c r="BE96" s="365">
        <f t="shared" si="61"/>
      </c>
      <c r="BF96" s="365">
        <f t="shared" si="62"/>
      </c>
      <c r="BG96" s="365">
        <f t="shared" si="63"/>
      </c>
      <c r="BH96" s="365">
        <f t="shared" si="64"/>
      </c>
      <c r="BI96" s="365">
        <f t="shared" si="65"/>
      </c>
      <c r="BJ96" s="365">
        <f t="shared" si="66"/>
      </c>
    </row>
    <row r="97" spans="51:62" ht="13.5" hidden="1">
      <c r="AY97" s="365">
        <f t="shared" si="55"/>
      </c>
      <c r="AZ97" s="365">
        <f t="shared" si="56"/>
      </c>
      <c r="BA97" s="365">
        <f t="shared" si="57"/>
      </c>
      <c r="BB97" s="365">
        <f t="shared" si="58"/>
      </c>
      <c r="BC97" s="365">
        <f t="shared" si="59"/>
      </c>
      <c r="BD97" s="365">
        <f t="shared" si="60"/>
      </c>
      <c r="BE97" s="365">
        <f t="shared" si="61"/>
      </c>
      <c r="BF97" s="365">
        <f t="shared" si="62"/>
      </c>
      <c r="BG97" s="365">
        <f t="shared" si="63"/>
      </c>
      <c r="BH97" s="365">
        <f t="shared" si="64"/>
      </c>
      <c r="BI97" s="365">
        <f t="shared" si="65"/>
      </c>
      <c r="BJ97" s="365">
        <f t="shared" si="66"/>
      </c>
    </row>
    <row r="98" spans="51:62" ht="13.5" hidden="1">
      <c r="AY98" s="365">
        <f t="shared" si="55"/>
      </c>
      <c r="AZ98" s="365">
        <f t="shared" si="56"/>
      </c>
      <c r="BA98" s="365">
        <f t="shared" si="57"/>
      </c>
      <c r="BB98" s="365">
        <f t="shared" si="58"/>
      </c>
      <c r="BC98" s="365">
        <f t="shared" si="59"/>
      </c>
      <c r="BD98" s="365">
        <f t="shared" si="60"/>
      </c>
      <c r="BE98" s="365">
        <f t="shared" si="61"/>
      </c>
      <c r="BF98" s="365">
        <f t="shared" si="62"/>
      </c>
      <c r="BG98" s="365">
        <f t="shared" si="63"/>
      </c>
      <c r="BH98" s="365">
        <f t="shared" si="64"/>
      </c>
      <c r="BI98" s="365">
        <f t="shared" si="65"/>
      </c>
      <c r="BJ98" s="365">
        <f t="shared" si="66"/>
      </c>
    </row>
    <row r="99" spans="51:62" ht="13.5" hidden="1">
      <c r="AY99" s="365">
        <f t="shared" si="55"/>
      </c>
      <c r="AZ99" s="365">
        <f t="shared" si="56"/>
      </c>
      <c r="BA99" s="365">
        <f t="shared" si="57"/>
      </c>
      <c r="BB99" s="365">
        <f t="shared" si="58"/>
      </c>
      <c r="BC99" s="365">
        <f t="shared" si="59"/>
      </c>
      <c r="BD99" s="365">
        <f t="shared" si="60"/>
      </c>
      <c r="BE99" s="365">
        <f t="shared" si="61"/>
      </c>
      <c r="BF99" s="365">
        <f t="shared" si="62"/>
      </c>
      <c r="BG99" s="365">
        <f t="shared" si="63"/>
      </c>
      <c r="BH99" s="365">
        <f t="shared" si="64"/>
      </c>
      <c r="BI99" s="365">
        <f t="shared" si="65"/>
      </c>
      <c r="BJ99" s="365">
        <f t="shared" si="66"/>
      </c>
    </row>
    <row r="100" spans="51:62" ht="13.5" hidden="1">
      <c r="AY100" s="365">
        <f t="shared" si="55"/>
      </c>
      <c r="AZ100" s="365">
        <f t="shared" si="56"/>
      </c>
      <c r="BA100" s="365">
        <f t="shared" si="57"/>
      </c>
      <c r="BB100" s="365">
        <f t="shared" si="58"/>
      </c>
      <c r="BC100" s="365">
        <f t="shared" si="59"/>
      </c>
      <c r="BD100" s="365">
        <f t="shared" si="60"/>
      </c>
      <c r="BE100" s="365">
        <f t="shared" si="61"/>
      </c>
      <c r="BF100" s="365">
        <f t="shared" si="62"/>
      </c>
      <c r="BG100" s="365">
        <f t="shared" si="63"/>
      </c>
      <c r="BH100" s="365">
        <f t="shared" si="64"/>
      </c>
      <c r="BI100" s="365">
        <f t="shared" si="65"/>
      </c>
      <c r="BJ100" s="365">
        <f t="shared" si="66"/>
      </c>
    </row>
    <row r="101" spans="51:62" ht="13.5" hidden="1">
      <c r="AY101" s="365">
        <f t="shared" si="55"/>
      </c>
      <c r="AZ101" s="365">
        <f t="shared" si="56"/>
      </c>
      <c r="BA101" s="365">
        <f t="shared" si="57"/>
      </c>
      <c r="BB101" s="365">
        <f t="shared" si="58"/>
      </c>
      <c r="BC101" s="365">
        <f t="shared" si="59"/>
      </c>
      <c r="BD101" s="365">
        <f t="shared" si="60"/>
      </c>
      <c r="BE101" s="365">
        <f t="shared" si="61"/>
      </c>
      <c r="BF101" s="365">
        <f t="shared" si="62"/>
      </c>
      <c r="BG101" s="365">
        <f t="shared" si="63"/>
      </c>
      <c r="BH101" s="365">
        <f t="shared" si="64"/>
      </c>
      <c r="BI101" s="365">
        <f t="shared" si="65"/>
      </c>
      <c r="BJ101" s="365">
        <f t="shared" si="66"/>
      </c>
    </row>
    <row r="102" spans="51:62" ht="13.5" hidden="1">
      <c r="AY102" s="365">
        <f t="shared" si="55"/>
      </c>
      <c r="AZ102" s="365">
        <f t="shared" si="56"/>
      </c>
      <c r="BA102" s="365">
        <f t="shared" si="57"/>
      </c>
      <c r="BB102" s="365">
        <f t="shared" si="58"/>
      </c>
      <c r="BC102" s="365">
        <f t="shared" si="59"/>
      </c>
      <c r="BD102" s="365">
        <f t="shared" si="60"/>
      </c>
      <c r="BE102" s="365">
        <f t="shared" si="61"/>
      </c>
      <c r="BF102" s="365">
        <f t="shared" si="62"/>
      </c>
      <c r="BG102" s="365">
        <f t="shared" si="63"/>
      </c>
      <c r="BH102" s="365">
        <f t="shared" si="64"/>
      </c>
      <c r="BI102" s="365">
        <f t="shared" si="65"/>
      </c>
      <c r="BJ102" s="365">
        <f t="shared" si="66"/>
      </c>
    </row>
    <row r="103" spans="51:62" ht="13.5" hidden="1">
      <c r="AY103" s="365">
        <f t="shared" si="55"/>
      </c>
      <c r="AZ103" s="365">
        <f t="shared" si="56"/>
      </c>
      <c r="BA103" s="365">
        <f t="shared" si="57"/>
      </c>
      <c r="BB103" s="365">
        <f t="shared" si="58"/>
      </c>
      <c r="BC103" s="365">
        <f t="shared" si="59"/>
      </c>
      <c r="BD103" s="365">
        <f t="shared" si="60"/>
      </c>
      <c r="BE103" s="365">
        <f t="shared" si="61"/>
      </c>
      <c r="BF103" s="365">
        <f t="shared" si="62"/>
      </c>
      <c r="BG103" s="365">
        <f t="shared" si="63"/>
      </c>
      <c r="BH103" s="365">
        <f t="shared" si="64"/>
      </c>
      <c r="BI103" s="365">
        <f t="shared" si="65"/>
      </c>
      <c r="BJ103" s="365">
        <f t="shared" si="66"/>
      </c>
    </row>
    <row r="104" spans="51:62" ht="13.5" hidden="1">
      <c r="AY104" s="365">
        <f t="shared" si="55"/>
      </c>
      <c r="AZ104" s="365">
        <f t="shared" si="56"/>
      </c>
      <c r="BA104" s="365">
        <f t="shared" si="57"/>
      </c>
      <c r="BB104" s="365">
        <f t="shared" si="58"/>
      </c>
      <c r="BC104" s="365">
        <f t="shared" si="59"/>
      </c>
      <c r="BD104" s="365">
        <f t="shared" si="60"/>
      </c>
      <c r="BE104" s="365">
        <f t="shared" si="61"/>
      </c>
      <c r="BF104" s="365">
        <f t="shared" si="62"/>
      </c>
      <c r="BG104" s="365">
        <f t="shared" si="63"/>
      </c>
      <c r="BH104" s="365">
        <f t="shared" si="64"/>
      </c>
      <c r="BI104" s="365">
        <f t="shared" si="65"/>
      </c>
      <c r="BJ104" s="365">
        <f t="shared" si="66"/>
      </c>
    </row>
    <row r="105" spans="51:62" ht="13.5" hidden="1">
      <c r="AY105" s="365">
        <f t="shared" si="55"/>
      </c>
      <c r="AZ105" s="365">
        <f t="shared" si="56"/>
      </c>
      <c r="BA105" s="365">
        <f t="shared" si="57"/>
      </c>
      <c r="BB105" s="365">
        <f t="shared" si="58"/>
      </c>
      <c r="BC105" s="365">
        <f t="shared" si="59"/>
      </c>
      <c r="BD105" s="365">
        <f t="shared" si="60"/>
      </c>
      <c r="BE105" s="365">
        <f t="shared" si="61"/>
      </c>
      <c r="BF105" s="365">
        <f t="shared" si="62"/>
      </c>
      <c r="BG105" s="365">
        <f t="shared" si="63"/>
      </c>
      <c r="BH105" s="365">
        <f t="shared" si="64"/>
      </c>
      <c r="BI105" s="365">
        <f t="shared" si="65"/>
      </c>
      <c r="BJ105" s="365">
        <f t="shared" si="66"/>
      </c>
    </row>
    <row r="106" spans="51:62" ht="13.5" hidden="1">
      <c r="AY106" s="365">
        <f t="shared" si="55"/>
      </c>
      <c r="AZ106" s="365">
        <f t="shared" si="56"/>
      </c>
      <c r="BA106" s="365">
        <f t="shared" si="57"/>
      </c>
      <c r="BB106" s="365">
        <f t="shared" si="58"/>
      </c>
      <c r="BC106" s="365">
        <f t="shared" si="59"/>
      </c>
      <c r="BD106" s="365">
        <f t="shared" si="60"/>
      </c>
      <c r="BE106" s="365">
        <f t="shared" si="61"/>
      </c>
      <c r="BF106" s="365">
        <f t="shared" si="62"/>
      </c>
      <c r="BG106" s="365">
        <f t="shared" si="63"/>
      </c>
      <c r="BH106" s="365">
        <f t="shared" si="64"/>
      </c>
      <c r="BI106" s="365">
        <f t="shared" si="65"/>
      </c>
      <c r="BJ106" s="365">
        <f t="shared" si="66"/>
      </c>
    </row>
    <row r="107" spans="51:62" ht="13.5" hidden="1">
      <c r="AY107" s="365">
        <f t="shared" si="55"/>
      </c>
      <c r="AZ107" s="365">
        <f t="shared" si="56"/>
      </c>
      <c r="BA107" s="365">
        <f t="shared" si="57"/>
      </c>
      <c r="BB107" s="365">
        <f t="shared" si="58"/>
      </c>
      <c r="BC107" s="365">
        <f t="shared" si="59"/>
      </c>
      <c r="BD107" s="365">
        <f t="shared" si="60"/>
      </c>
      <c r="BE107" s="365">
        <f t="shared" si="61"/>
      </c>
      <c r="BF107" s="365">
        <f t="shared" si="62"/>
      </c>
      <c r="BG107" s="365">
        <f t="shared" si="63"/>
      </c>
      <c r="BH107" s="365">
        <f t="shared" si="64"/>
      </c>
      <c r="BI107" s="365">
        <f t="shared" si="65"/>
      </c>
      <c r="BJ107" s="365">
        <f t="shared" si="66"/>
      </c>
    </row>
    <row r="108" spans="51:62" ht="13.5" hidden="1">
      <c r="AY108" s="365">
        <f t="shared" si="55"/>
      </c>
      <c r="AZ108" s="365">
        <f t="shared" si="56"/>
      </c>
      <c r="BA108" s="365">
        <f t="shared" si="57"/>
      </c>
      <c r="BB108" s="365">
        <f t="shared" si="58"/>
      </c>
      <c r="BC108" s="365">
        <f t="shared" si="59"/>
      </c>
      <c r="BD108" s="365">
        <f t="shared" si="60"/>
      </c>
      <c r="BE108" s="365">
        <f t="shared" si="61"/>
      </c>
      <c r="BF108" s="365">
        <f t="shared" si="62"/>
      </c>
      <c r="BG108" s="365">
        <f t="shared" si="63"/>
      </c>
      <c r="BH108" s="365">
        <f t="shared" si="64"/>
      </c>
      <c r="BI108" s="365">
        <f t="shared" si="65"/>
      </c>
      <c r="BJ108" s="365">
        <f t="shared" si="66"/>
      </c>
    </row>
    <row r="109" spans="51:62" ht="13.5" hidden="1">
      <c r="AY109" s="365">
        <f t="shared" si="55"/>
      </c>
      <c r="AZ109" s="365">
        <f t="shared" si="56"/>
      </c>
      <c r="BA109" s="365">
        <f t="shared" si="57"/>
      </c>
      <c r="BB109" s="365">
        <f t="shared" si="58"/>
      </c>
      <c r="BC109" s="365">
        <f t="shared" si="59"/>
      </c>
      <c r="BD109" s="365">
        <f t="shared" si="60"/>
      </c>
      <c r="BE109" s="365">
        <f t="shared" si="61"/>
      </c>
      <c r="BF109" s="365">
        <f t="shared" si="62"/>
      </c>
      <c r="BG109" s="365">
        <f t="shared" si="63"/>
      </c>
      <c r="BH109" s="365">
        <f t="shared" si="64"/>
      </c>
      <c r="BI109" s="365">
        <f t="shared" si="65"/>
      </c>
      <c r="BJ109" s="365">
        <f t="shared" si="66"/>
      </c>
    </row>
    <row r="110" spans="51:62" ht="13.5" hidden="1">
      <c r="AY110" s="365">
        <f t="shared" si="55"/>
      </c>
      <c r="AZ110" s="365">
        <f t="shared" si="56"/>
      </c>
      <c r="BA110" s="365">
        <f t="shared" si="57"/>
      </c>
      <c r="BB110" s="365">
        <f t="shared" si="58"/>
      </c>
      <c r="BC110" s="365">
        <f t="shared" si="59"/>
      </c>
      <c r="BD110" s="365">
        <f t="shared" si="60"/>
      </c>
      <c r="BE110" s="365">
        <f t="shared" si="61"/>
      </c>
      <c r="BF110" s="365">
        <f t="shared" si="62"/>
      </c>
      <c r="BG110" s="365">
        <f t="shared" si="63"/>
      </c>
      <c r="BH110" s="365">
        <f t="shared" si="64"/>
      </c>
      <c r="BI110" s="365">
        <f t="shared" si="65"/>
      </c>
      <c r="BJ110" s="365">
        <f t="shared" si="66"/>
      </c>
    </row>
    <row r="111" spans="51:62" ht="13.5" hidden="1">
      <c r="AY111" s="365">
        <f t="shared" si="55"/>
      </c>
      <c r="AZ111" s="365">
        <f t="shared" si="56"/>
      </c>
      <c r="BA111" s="365">
        <f t="shared" si="57"/>
      </c>
      <c r="BB111" s="365">
        <f t="shared" si="58"/>
      </c>
      <c r="BC111" s="365">
        <f t="shared" si="59"/>
      </c>
      <c r="BD111" s="365">
        <f t="shared" si="60"/>
      </c>
      <c r="BE111" s="365">
        <f t="shared" si="61"/>
      </c>
      <c r="BF111" s="365">
        <f t="shared" si="62"/>
      </c>
      <c r="BG111" s="365">
        <f t="shared" si="63"/>
      </c>
      <c r="BH111" s="365">
        <f t="shared" si="64"/>
      </c>
      <c r="BI111" s="365">
        <f t="shared" si="65"/>
      </c>
      <c r="BJ111" s="365">
        <f t="shared" si="66"/>
      </c>
    </row>
    <row r="112" spans="51:62" ht="13.5" hidden="1">
      <c r="AY112" s="365">
        <f t="shared" si="55"/>
      </c>
      <c r="AZ112" s="365">
        <f t="shared" si="56"/>
      </c>
      <c r="BA112" s="365">
        <f t="shared" si="57"/>
      </c>
      <c r="BB112" s="365">
        <f t="shared" si="58"/>
      </c>
      <c r="BC112" s="365">
        <f t="shared" si="59"/>
      </c>
      <c r="BD112" s="365">
        <f t="shared" si="60"/>
      </c>
      <c r="BE112" s="365">
        <f t="shared" si="61"/>
      </c>
      <c r="BF112" s="365">
        <f t="shared" si="62"/>
      </c>
      <c r="BG112" s="365">
        <f t="shared" si="63"/>
      </c>
      <c r="BH112" s="365">
        <f t="shared" si="64"/>
      </c>
      <c r="BI112" s="365">
        <f t="shared" si="65"/>
      </c>
      <c r="BJ112" s="365">
        <f t="shared" si="66"/>
      </c>
    </row>
    <row r="113" spans="51:62" ht="13.5" hidden="1">
      <c r="AY113" s="365">
        <f t="shared" si="55"/>
      </c>
      <c r="AZ113" s="365">
        <f t="shared" si="56"/>
      </c>
      <c r="BA113" s="365">
        <f t="shared" si="57"/>
      </c>
      <c r="BB113" s="365">
        <f t="shared" si="58"/>
      </c>
      <c r="BC113" s="365">
        <f t="shared" si="59"/>
      </c>
      <c r="BD113" s="365">
        <f t="shared" si="60"/>
      </c>
      <c r="BE113" s="365">
        <f t="shared" si="61"/>
      </c>
      <c r="BF113" s="365">
        <f t="shared" si="62"/>
      </c>
      <c r="BG113" s="365">
        <f t="shared" si="63"/>
      </c>
      <c r="BH113" s="365">
        <f t="shared" si="64"/>
      </c>
      <c r="BI113" s="365">
        <f t="shared" si="65"/>
      </c>
      <c r="BJ113" s="365">
        <f t="shared" si="66"/>
      </c>
    </row>
    <row r="114" spans="51:62" ht="13.5" hidden="1">
      <c r="AY114" s="365">
        <f t="shared" si="55"/>
      </c>
      <c r="AZ114" s="365">
        <f t="shared" si="56"/>
      </c>
      <c r="BA114" s="365">
        <f t="shared" si="57"/>
      </c>
      <c r="BB114" s="365">
        <f t="shared" si="58"/>
      </c>
      <c r="BC114" s="365">
        <f t="shared" si="59"/>
      </c>
      <c r="BD114" s="365">
        <f t="shared" si="60"/>
      </c>
      <c r="BE114" s="365">
        <f t="shared" si="61"/>
      </c>
      <c r="BF114" s="365">
        <f t="shared" si="62"/>
      </c>
      <c r="BG114" s="365">
        <f t="shared" si="63"/>
      </c>
      <c r="BH114" s="365">
        <f t="shared" si="64"/>
      </c>
      <c r="BI114" s="365">
        <f t="shared" si="65"/>
      </c>
      <c r="BJ114" s="365">
        <f t="shared" si="66"/>
      </c>
    </row>
    <row r="115" spans="51:62" ht="13.5" hidden="1">
      <c r="AY115" s="365">
        <f t="shared" si="55"/>
      </c>
      <c r="AZ115" s="365">
        <f t="shared" si="56"/>
      </c>
      <c r="BA115" s="365">
        <f t="shared" si="57"/>
      </c>
      <c r="BB115" s="365">
        <f t="shared" si="58"/>
      </c>
      <c r="BC115" s="365">
        <f t="shared" si="59"/>
      </c>
      <c r="BD115" s="365">
        <f t="shared" si="60"/>
      </c>
      <c r="BE115" s="365">
        <f t="shared" si="61"/>
      </c>
      <c r="BF115" s="365">
        <f t="shared" si="62"/>
      </c>
      <c r="BG115" s="365">
        <f t="shared" si="63"/>
      </c>
      <c r="BH115" s="365">
        <f t="shared" si="64"/>
      </c>
      <c r="BI115" s="365">
        <f t="shared" si="65"/>
      </c>
      <c r="BJ115" s="365">
        <f t="shared" si="66"/>
      </c>
    </row>
    <row r="116" spans="51:62" ht="13.5" hidden="1">
      <c r="AY116" s="365">
        <f t="shared" si="55"/>
      </c>
      <c r="AZ116" s="365">
        <f t="shared" si="56"/>
      </c>
      <c r="BA116" s="365">
        <f t="shared" si="57"/>
      </c>
      <c r="BB116" s="365">
        <f t="shared" si="58"/>
      </c>
      <c r="BC116" s="365">
        <f t="shared" si="59"/>
      </c>
      <c r="BD116" s="365">
        <f t="shared" si="60"/>
      </c>
      <c r="BE116" s="365">
        <f t="shared" si="61"/>
      </c>
      <c r="BF116" s="365">
        <f t="shared" si="62"/>
      </c>
      <c r="BG116" s="365">
        <f t="shared" si="63"/>
      </c>
      <c r="BH116" s="365">
        <f t="shared" si="64"/>
      </c>
      <c r="BI116" s="365">
        <f t="shared" si="65"/>
      </c>
      <c r="BJ116" s="365">
        <f t="shared" si="66"/>
      </c>
    </row>
    <row r="117" spans="51:62" ht="13.5" hidden="1">
      <c r="AY117" s="365">
        <f t="shared" si="55"/>
      </c>
      <c r="AZ117" s="365">
        <f t="shared" si="56"/>
      </c>
      <c r="BA117" s="365">
        <f t="shared" si="57"/>
      </c>
      <c r="BB117" s="365">
        <f t="shared" si="58"/>
      </c>
      <c r="BC117" s="365">
        <f t="shared" si="59"/>
      </c>
      <c r="BD117" s="365">
        <f t="shared" si="60"/>
      </c>
      <c r="BE117" s="365">
        <f t="shared" si="61"/>
      </c>
      <c r="BF117" s="365">
        <f t="shared" si="62"/>
      </c>
      <c r="BG117" s="365">
        <f t="shared" si="63"/>
      </c>
      <c r="BH117" s="365">
        <f t="shared" si="64"/>
      </c>
      <c r="BI117" s="365">
        <f t="shared" si="65"/>
      </c>
      <c r="BJ117" s="365">
        <f t="shared" si="66"/>
      </c>
    </row>
    <row r="118" spans="51:62" ht="13.5" hidden="1">
      <c r="AY118" s="365">
        <f t="shared" si="55"/>
      </c>
      <c r="AZ118" s="365">
        <f t="shared" si="56"/>
      </c>
      <c r="BA118" s="365">
        <f t="shared" si="57"/>
      </c>
      <c r="BB118" s="365">
        <f t="shared" si="58"/>
      </c>
      <c r="BC118" s="365">
        <f t="shared" si="59"/>
      </c>
      <c r="BD118" s="365">
        <f t="shared" si="60"/>
      </c>
      <c r="BE118" s="365">
        <f t="shared" si="61"/>
      </c>
      <c r="BF118" s="365">
        <f t="shared" si="62"/>
      </c>
      <c r="BG118" s="365">
        <f t="shared" si="63"/>
      </c>
      <c r="BH118" s="365">
        <f t="shared" si="64"/>
      </c>
      <c r="BI118" s="365">
        <f t="shared" si="65"/>
      </c>
      <c r="BJ118" s="365">
        <f t="shared" si="66"/>
      </c>
    </row>
    <row r="119" spans="51:62" ht="13.5" hidden="1">
      <c r="AY119" s="365">
        <f t="shared" si="55"/>
      </c>
      <c r="AZ119" s="365">
        <f t="shared" si="56"/>
      </c>
      <c r="BA119" s="365">
        <f t="shared" si="57"/>
      </c>
      <c r="BB119" s="365">
        <f t="shared" si="58"/>
      </c>
      <c r="BC119" s="365">
        <f t="shared" si="59"/>
      </c>
      <c r="BD119" s="365">
        <f t="shared" si="60"/>
      </c>
      <c r="BE119" s="365">
        <f t="shared" si="61"/>
      </c>
      <c r="BF119" s="365">
        <f t="shared" si="62"/>
      </c>
      <c r="BG119" s="365">
        <f t="shared" si="63"/>
      </c>
      <c r="BH119" s="365">
        <f t="shared" si="64"/>
      </c>
      <c r="BI119" s="365">
        <f t="shared" si="65"/>
      </c>
      <c r="BJ119" s="365">
        <f t="shared" si="66"/>
      </c>
    </row>
    <row r="120" spans="51:62" ht="13.5" hidden="1">
      <c r="AY120" s="365">
        <f t="shared" si="55"/>
      </c>
      <c r="AZ120" s="365">
        <f t="shared" si="56"/>
      </c>
      <c r="BA120" s="365">
        <f t="shared" si="57"/>
      </c>
      <c r="BB120" s="365">
        <f t="shared" si="58"/>
      </c>
      <c r="BC120" s="365">
        <f t="shared" si="59"/>
      </c>
      <c r="BD120" s="365">
        <f t="shared" si="60"/>
      </c>
      <c r="BE120" s="365">
        <f t="shared" si="61"/>
      </c>
      <c r="BF120" s="365">
        <f t="shared" si="62"/>
      </c>
      <c r="BG120" s="365">
        <f t="shared" si="63"/>
      </c>
      <c r="BH120" s="365">
        <f t="shared" si="64"/>
      </c>
      <c r="BI120" s="365">
        <f t="shared" si="65"/>
      </c>
      <c r="BJ120" s="365">
        <f t="shared" si="66"/>
      </c>
    </row>
    <row r="121" spans="51:62" ht="13.5" hidden="1">
      <c r="AY121" s="365">
        <f t="shared" si="55"/>
      </c>
      <c r="AZ121" s="365">
        <f t="shared" si="56"/>
      </c>
      <c r="BA121" s="365">
        <f t="shared" si="57"/>
      </c>
      <c r="BB121" s="365">
        <f t="shared" si="58"/>
      </c>
      <c r="BC121" s="365">
        <f t="shared" si="59"/>
      </c>
      <c r="BD121" s="365">
        <f t="shared" si="60"/>
      </c>
      <c r="BE121" s="365">
        <f t="shared" si="61"/>
      </c>
      <c r="BF121" s="365">
        <f t="shared" si="62"/>
      </c>
      <c r="BG121" s="365">
        <f t="shared" si="63"/>
      </c>
      <c r="BH121" s="365">
        <f t="shared" si="64"/>
      </c>
      <c r="BI121" s="365">
        <f t="shared" si="65"/>
      </c>
      <c r="BJ121" s="365">
        <f t="shared" si="66"/>
      </c>
    </row>
    <row r="122" spans="51:62" ht="13.5" hidden="1">
      <c r="AY122" s="365">
        <f t="shared" si="55"/>
      </c>
      <c r="AZ122" s="365">
        <f t="shared" si="56"/>
      </c>
      <c r="BA122" s="365">
        <f t="shared" si="57"/>
      </c>
      <c r="BB122" s="365">
        <f t="shared" si="58"/>
      </c>
      <c r="BC122" s="365">
        <f t="shared" si="59"/>
      </c>
      <c r="BD122" s="365">
        <f t="shared" si="60"/>
      </c>
      <c r="BE122" s="365">
        <f t="shared" si="61"/>
      </c>
      <c r="BF122" s="365">
        <f t="shared" si="62"/>
      </c>
      <c r="BG122" s="365">
        <f t="shared" si="63"/>
      </c>
      <c r="BH122" s="365">
        <f t="shared" si="64"/>
      </c>
      <c r="BI122" s="365">
        <f t="shared" si="65"/>
      </c>
      <c r="BJ122" s="365">
        <f t="shared" si="66"/>
      </c>
    </row>
    <row r="123" spans="51:62" ht="13.5" hidden="1">
      <c r="AY123" s="365">
        <f aca="true" t="shared" si="67" ref="AY123:AY186">IF(L123="","",CONCATENATE(L123,M123,ASC(N123)))</f>
      </c>
      <c r="AZ123" s="365">
        <f aca="true" t="shared" si="68" ref="AZ123:AZ186">IF(P123="","",P123)</f>
      </c>
      <c r="BA123" s="365">
        <f aca="true" t="shared" si="69" ref="BA123:BA186">IF(R123="","",CONCATENATE(R123,S123,T123))</f>
      </c>
      <c r="BB123" s="365">
        <f aca="true" t="shared" si="70" ref="BB123:BB186">IF(V123="","",V123)</f>
      </c>
      <c r="BC123" s="365">
        <f aca="true" t="shared" si="71" ref="BC123:BC186">IF(X123="","",CONCATENATE(X123,Y123,Z123))</f>
      </c>
      <c r="BD123" s="365">
        <f aca="true" t="shared" si="72" ref="BD123:BD186">IF(AB123="","",AB123)</f>
      </c>
      <c r="BE123" s="365">
        <f aca="true" t="shared" si="73" ref="BE123:BE186">IF(AF123="","",CONCATENATE(AF123,AG123,ASC(AH123)))</f>
      </c>
      <c r="BF123" s="365">
        <f aca="true" t="shared" si="74" ref="BF123:BF186">IF(AJ123="","",AJ123)</f>
      </c>
      <c r="BG123" s="365">
        <f aca="true" t="shared" si="75" ref="BG123:BG186">IF(AL123="","",CONCATENATE(AL123,AM123,ASC(AN123)))</f>
      </c>
      <c r="BH123" s="365">
        <f aca="true" t="shared" si="76" ref="BH123:BH186">IF(AP123="","",AP123)</f>
      </c>
      <c r="BI123" s="365">
        <f aca="true" t="shared" si="77" ref="BI123:BI186">IF(AR123="","",CONCATENATE(AR123,AS123,ASC(AT123)))</f>
      </c>
      <c r="BJ123" s="365">
        <f aca="true" t="shared" si="78" ref="BJ123:BJ186">IF(AV123="","",AV123)</f>
      </c>
    </row>
    <row r="124" spans="51:62" ht="13.5" hidden="1">
      <c r="AY124" s="365">
        <f t="shared" si="67"/>
      </c>
      <c r="AZ124" s="365">
        <f t="shared" si="68"/>
      </c>
      <c r="BA124" s="365">
        <f t="shared" si="69"/>
      </c>
      <c r="BB124" s="365">
        <f t="shared" si="70"/>
      </c>
      <c r="BC124" s="365">
        <f t="shared" si="71"/>
      </c>
      <c r="BD124" s="365">
        <f t="shared" si="72"/>
      </c>
      <c r="BE124" s="365">
        <f t="shared" si="73"/>
      </c>
      <c r="BF124" s="365">
        <f t="shared" si="74"/>
      </c>
      <c r="BG124" s="365">
        <f t="shared" si="75"/>
      </c>
      <c r="BH124" s="365">
        <f t="shared" si="76"/>
      </c>
      <c r="BI124" s="365">
        <f t="shared" si="77"/>
      </c>
      <c r="BJ124" s="365">
        <f t="shared" si="78"/>
      </c>
    </row>
    <row r="125" spans="51:62" ht="13.5" hidden="1">
      <c r="AY125" s="365">
        <f t="shared" si="67"/>
      </c>
      <c r="AZ125" s="365">
        <f t="shared" si="68"/>
      </c>
      <c r="BA125" s="365">
        <f t="shared" si="69"/>
      </c>
      <c r="BB125" s="365">
        <f t="shared" si="70"/>
      </c>
      <c r="BC125" s="365">
        <f t="shared" si="71"/>
      </c>
      <c r="BD125" s="365">
        <f t="shared" si="72"/>
      </c>
      <c r="BE125" s="365">
        <f t="shared" si="73"/>
      </c>
      <c r="BF125" s="365">
        <f t="shared" si="74"/>
      </c>
      <c r="BG125" s="365">
        <f t="shared" si="75"/>
      </c>
      <c r="BH125" s="365">
        <f t="shared" si="76"/>
      </c>
      <c r="BI125" s="365">
        <f t="shared" si="77"/>
      </c>
      <c r="BJ125" s="365">
        <f t="shared" si="78"/>
      </c>
    </row>
    <row r="126" spans="51:62" ht="13.5" hidden="1">
      <c r="AY126" s="365">
        <f t="shared" si="67"/>
      </c>
      <c r="AZ126" s="365">
        <f t="shared" si="68"/>
      </c>
      <c r="BA126" s="365">
        <f t="shared" si="69"/>
      </c>
      <c r="BB126" s="365">
        <f t="shared" si="70"/>
      </c>
      <c r="BC126" s="365">
        <f t="shared" si="71"/>
      </c>
      <c r="BD126" s="365">
        <f t="shared" si="72"/>
      </c>
      <c r="BE126" s="365">
        <f t="shared" si="73"/>
      </c>
      <c r="BF126" s="365">
        <f t="shared" si="74"/>
      </c>
      <c r="BG126" s="365">
        <f t="shared" si="75"/>
      </c>
      <c r="BH126" s="365">
        <f t="shared" si="76"/>
      </c>
      <c r="BI126" s="365">
        <f t="shared" si="77"/>
      </c>
      <c r="BJ126" s="365">
        <f t="shared" si="78"/>
      </c>
    </row>
    <row r="127" spans="51:62" ht="13.5" hidden="1">
      <c r="AY127" s="365">
        <f t="shared" si="67"/>
      </c>
      <c r="AZ127" s="365">
        <f t="shared" si="68"/>
      </c>
      <c r="BA127" s="365">
        <f t="shared" si="69"/>
      </c>
      <c r="BB127" s="365">
        <f t="shared" si="70"/>
      </c>
      <c r="BC127" s="365">
        <f t="shared" si="71"/>
      </c>
      <c r="BD127" s="365">
        <f t="shared" si="72"/>
      </c>
      <c r="BE127" s="365">
        <f t="shared" si="73"/>
      </c>
      <c r="BF127" s="365">
        <f t="shared" si="74"/>
      </c>
      <c r="BG127" s="365">
        <f t="shared" si="75"/>
      </c>
      <c r="BH127" s="365">
        <f t="shared" si="76"/>
      </c>
      <c r="BI127" s="365">
        <f t="shared" si="77"/>
      </c>
      <c r="BJ127" s="365">
        <f t="shared" si="78"/>
      </c>
    </row>
    <row r="128" spans="51:62" ht="13.5" hidden="1">
      <c r="AY128" s="365">
        <f t="shared" si="67"/>
      </c>
      <c r="AZ128" s="365">
        <f t="shared" si="68"/>
      </c>
      <c r="BA128" s="365">
        <f t="shared" si="69"/>
      </c>
      <c r="BB128" s="365">
        <f t="shared" si="70"/>
      </c>
      <c r="BC128" s="365">
        <f t="shared" si="71"/>
      </c>
      <c r="BD128" s="365">
        <f t="shared" si="72"/>
      </c>
      <c r="BE128" s="365">
        <f t="shared" si="73"/>
      </c>
      <c r="BF128" s="365">
        <f t="shared" si="74"/>
      </c>
      <c r="BG128" s="365">
        <f t="shared" si="75"/>
      </c>
      <c r="BH128" s="365">
        <f t="shared" si="76"/>
      </c>
      <c r="BI128" s="365">
        <f t="shared" si="77"/>
      </c>
      <c r="BJ128" s="365">
        <f t="shared" si="78"/>
      </c>
    </row>
    <row r="129" spans="51:62" ht="13.5" hidden="1">
      <c r="AY129" s="365">
        <f t="shared" si="67"/>
      </c>
      <c r="AZ129" s="365">
        <f t="shared" si="68"/>
      </c>
      <c r="BA129" s="365">
        <f t="shared" si="69"/>
      </c>
      <c r="BB129" s="365">
        <f t="shared" si="70"/>
      </c>
      <c r="BC129" s="365">
        <f t="shared" si="71"/>
      </c>
      <c r="BD129" s="365">
        <f t="shared" si="72"/>
      </c>
      <c r="BE129" s="365">
        <f t="shared" si="73"/>
      </c>
      <c r="BF129" s="365">
        <f t="shared" si="74"/>
      </c>
      <c r="BG129" s="365">
        <f t="shared" si="75"/>
      </c>
      <c r="BH129" s="365">
        <f t="shared" si="76"/>
      </c>
      <c r="BI129" s="365">
        <f t="shared" si="77"/>
      </c>
      <c r="BJ129" s="365">
        <f t="shared" si="78"/>
      </c>
    </row>
    <row r="130" spans="51:62" ht="13.5" hidden="1">
      <c r="AY130" s="365">
        <f t="shared" si="67"/>
      </c>
      <c r="AZ130" s="365">
        <f t="shared" si="68"/>
      </c>
      <c r="BA130" s="365">
        <f t="shared" si="69"/>
      </c>
      <c r="BB130" s="365">
        <f t="shared" si="70"/>
      </c>
      <c r="BC130" s="365">
        <f t="shared" si="71"/>
      </c>
      <c r="BD130" s="365">
        <f t="shared" si="72"/>
      </c>
      <c r="BE130" s="365">
        <f t="shared" si="73"/>
      </c>
      <c r="BF130" s="365">
        <f t="shared" si="74"/>
      </c>
      <c r="BG130" s="365">
        <f t="shared" si="75"/>
      </c>
      <c r="BH130" s="365">
        <f t="shared" si="76"/>
      </c>
      <c r="BI130" s="365">
        <f t="shared" si="77"/>
      </c>
      <c r="BJ130" s="365">
        <f t="shared" si="78"/>
      </c>
    </row>
    <row r="131" spans="51:62" ht="13.5" hidden="1">
      <c r="AY131" s="365">
        <f t="shared" si="67"/>
      </c>
      <c r="AZ131" s="365">
        <f t="shared" si="68"/>
      </c>
      <c r="BA131" s="365">
        <f t="shared" si="69"/>
      </c>
      <c r="BB131" s="365">
        <f t="shared" si="70"/>
      </c>
      <c r="BC131" s="365">
        <f t="shared" si="71"/>
      </c>
      <c r="BD131" s="365">
        <f t="shared" si="72"/>
      </c>
      <c r="BE131" s="365">
        <f t="shared" si="73"/>
      </c>
      <c r="BF131" s="365">
        <f t="shared" si="74"/>
      </c>
      <c r="BG131" s="365">
        <f t="shared" si="75"/>
      </c>
      <c r="BH131" s="365">
        <f t="shared" si="76"/>
      </c>
      <c r="BI131" s="365">
        <f t="shared" si="77"/>
      </c>
      <c r="BJ131" s="365">
        <f t="shared" si="78"/>
      </c>
    </row>
    <row r="132" spans="51:62" ht="13.5" hidden="1">
      <c r="AY132" s="365">
        <f t="shared" si="67"/>
      </c>
      <c r="AZ132" s="365">
        <f t="shared" si="68"/>
      </c>
      <c r="BA132" s="365">
        <f t="shared" si="69"/>
      </c>
      <c r="BB132" s="365">
        <f t="shared" si="70"/>
      </c>
      <c r="BC132" s="365">
        <f t="shared" si="71"/>
      </c>
      <c r="BD132" s="365">
        <f t="shared" si="72"/>
      </c>
      <c r="BE132" s="365">
        <f t="shared" si="73"/>
      </c>
      <c r="BF132" s="365">
        <f t="shared" si="74"/>
      </c>
      <c r="BG132" s="365">
        <f t="shared" si="75"/>
      </c>
      <c r="BH132" s="365">
        <f t="shared" si="76"/>
      </c>
      <c r="BI132" s="365">
        <f t="shared" si="77"/>
      </c>
      <c r="BJ132" s="365">
        <f t="shared" si="78"/>
      </c>
    </row>
    <row r="133" spans="51:62" ht="13.5" hidden="1">
      <c r="AY133" s="365">
        <f t="shared" si="67"/>
      </c>
      <c r="AZ133" s="365">
        <f t="shared" si="68"/>
      </c>
      <c r="BA133" s="365">
        <f t="shared" si="69"/>
      </c>
      <c r="BB133" s="365">
        <f t="shared" si="70"/>
      </c>
      <c r="BC133" s="365">
        <f t="shared" si="71"/>
      </c>
      <c r="BD133" s="365">
        <f t="shared" si="72"/>
      </c>
      <c r="BE133" s="365">
        <f t="shared" si="73"/>
      </c>
      <c r="BF133" s="365">
        <f t="shared" si="74"/>
      </c>
      <c r="BG133" s="365">
        <f t="shared" si="75"/>
      </c>
      <c r="BH133" s="365">
        <f t="shared" si="76"/>
      </c>
      <c r="BI133" s="365">
        <f t="shared" si="77"/>
      </c>
      <c r="BJ133" s="365">
        <f t="shared" si="78"/>
      </c>
    </row>
    <row r="134" spans="51:62" ht="13.5" hidden="1">
      <c r="AY134" s="365">
        <f t="shared" si="67"/>
      </c>
      <c r="AZ134" s="365">
        <f t="shared" si="68"/>
      </c>
      <c r="BA134" s="365">
        <f t="shared" si="69"/>
      </c>
      <c r="BB134" s="365">
        <f t="shared" si="70"/>
      </c>
      <c r="BC134" s="365">
        <f t="shared" si="71"/>
      </c>
      <c r="BD134" s="365">
        <f t="shared" si="72"/>
      </c>
      <c r="BE134" s="365">
        <f t="shared" si="73"/>
      </c>
      <c r="BF134" s="365">
        <f t="shared" si="74"/>
      </c>
      <c r="BG134" s="365">
        <f t="shared" si="75"/>
      </c>
      <c r="BH134" s="365">
        <f t="shared" si="76"/>
      </c>
      <c r="BI134" s="365">
        <f t="shared" si="77"/>
      </c>
      <c r="BJ134" s="365">
        <f t="shared" si="78"/>
      </c>
    </row>
    <row r="135" spans="51:62" ht="13.5" hidden="1">
      <c r="AY135" s="365">
        <f t="shared" si="67"/>
      </c>
      <c r="AZ135" s="365">
        <f t="shared" si="68"/>
      </c>
      <c r="BA135" s="365">
        <f t="shared" si="69"/>
      </c>
      <c r="BB135" s="365">
        <f t="shared" si="70"/>
      </c>
      <c r="BC135" s="365">
        <f t="shared" si="71"/>
      </c>
      <c r="BD135" s="365">
        <f t="shared" si="72"/>
      </c>
      <c r="BE135" s="365">
        <f t="shared" si="73"/>
      </c>
      <c r="BF135" s="365">
        <f t="shared" si="74"/>
      </c>
      <c r="BG135" s="365">
        <f t="shared" si="75"/>
      </c>
      <c r="BH135" s="365">
        <f t="shared" si="76"/>
      </c>
      <c r="BI135" s="365">
        <f t="shared" si="77"/>
      </c>
      <c r="BJ135" s="365">
        <f t="shared" si="78"/>
      </c>
    </row>
    <row r="136" spans="51:62" ht="13.5" hidden="1">
      <c r="AY136" s="365">
        <f t="shared" si="67"/>
      </c>
      <c r="AZ136" s="365">
        <f t="shared" si="68"/>
      </c>
      <c r="BA136" s="365">
        <f t="shared" si="69"/>
      </c>
      <c r="BB136" s="365">
        <f t="shared" si="70"/>
      </c>
      <c r="BC136" s="365">
        <f t="shared" si="71"/>
      </c>
      <c r="BD136" s="365">
        <f t="shared" si="72"/>
      </c>
      <c r="BE136" s="365">
        <f t="shared" si="73"/>
      </c>
      <c r="BF136" s="365">
        <f t="shared" si="74"/>
      </c>
      <c r="BG136" s="365">
        <f t="shared" si="75"/>
      </c>
      <c r="BH136" s="365">
        <f t="shared" si="76"/>
      </c>
      <c r="BI136" s="365">
        <f t="shared" si="77"/>
      </c>
      <c r="BJ136" s="365">
        <f t="shared" si="78"/>
      </c>
    </row>
    <row r="137" spans="51:62" ht="13.5" hidden="1">
      <c r="AY137" s="365">
        <f t="shared" si="67"/>
      </c>
      <c r="AZ137" s="365">
        <f t="shared" si="68"/>
      </c>
      <c r="BA137" s="365">
        <f t="shared" si="69"/>
      </c>
      <c r="BB137" s="365">
        <f t="shared" si="70"/>
      </c>
      <c r="BC137" s="365">
        <f t="shared" si="71"/>
      </c>
      <c r="BD137" s="365">
        <f t="shared" si="72"/>
      </c>
      <c r="BE137" s="365">
        <f t="shared" si="73"/>
      </c>
      <c r="BF137" s="365">
        <f t="shared" si="74"/>
      </c>
      <c r="BG137" s="365">
        <f t="shared" si="75"/>
      </c>
      <c r="BH137" s="365">
        <f t="shared" si="76"/>
      </c>
      <c r="BI137" s="365">
        <f t="shared" si="77"/>
      </c>
      <c r="BJ137" s="365">
        <f t="shared" si="78"/>
      </c>
    </row>
    <row r="138" spans="51:62" ht="13.5" hidden="1">
      <c r="AY138" s="365">
        <f t="shared" si="67"/>
      </c>
      <c r="AZ138" s="365">
        <f t="shared" si="68"/>
      </c>
      <c r="BA138" s="365">
        <f t="shared" si="69"/>
      </c>
      <c r="BB138" s="365">
        <f t="shared" si="70"/>
      </c>
      <c r="BC138" s="365">
        <f t="shared" si="71"/>
      </c>
      <c r="BD138" s="365">
        <f t="shared" si="72"/>
      </c>
      <c r="BE138" s="365">
        <f t="shared" si="73"/>
      </c>
      <c r="BF138" s="365">
        <f t="shared" si="74"/>
      </c>
      <c r="BG138" s="365">
        <f t="shared" si="75"/>
      </c>
      <c r="BH138" s="365">
        <f t="shared" si="76"/>
      </c>
      <c r="BI138" s="365">
        <f t="shared" si="77"/>
      </c>
      <c r="BJ138" s="365">
        <f t="shared" si="78"/>
      </c>
    </row>
    <row r="139" spans="51:62" ht="13.5" hidden="1">
      <c r="AY139" s="365">
        <f t="shared" si="67"/>
      </c>
      <c r="AZ139" s="365">
        <f t="shared" si="68"/>
      </c>
      <c r="BA139" s="365">
        <f t="shared" si="69"/>
      </c>
      <c r="BB139" s="365">
        <f t="shared" si="70"/>
      </c>
      <c r="BC139" s="365">
        <f t="shared" si="71"/>
      </c>
      <c r="BD139" s="365">
        <f t="shared" si="72"/>
      </c>
      <c r="BE139" s="365">
        <f t="shared" si="73"/>
      </c>
      <c r="BF139" s="365">
        <f t="shared" si="74"/>
      </c>
      <c r="BG139" s="365">
        <f t="shared" si="75"/>
      </c>
      <c r="BH139" s="365">
        <f t="shared" si="76"/>
      </c>
      <c r="BI139" s="365">
        <f t="shared" si="77"/>
      </c>
      <c r="BJ139" s="365">
        <f t="shared" si="78"/>
      </c>
    </row>
    <row r="140" spans="51:62" ht="13.5" hidden="1">
      <c r="AY140" s="365">
        <f t="shared" si="67"/>
      </c>
      <c r="AZ140" s="365">
        <f t="shared" si="68"/>
      </c>
      <c r="BA140" s="365">
        <f t="shared" si="69"/>
      </c>
      <c r="BB140" s="365">
        <f t="shared" si="70"/>
      </c>
      <c r="BC140" s="365">
        <f t="shared" si="71"/>
      </c>
      <c r="BD140" s="365">
        <f t="shared" si="72"/>
      </c>
      <c r="BE140" s="365">
        <f t="shared" si="73"/>
      </c>
      <c r="BF140" s="365">
        <f t="shared" si="74"/>
      </c>
      <c r="BG140" s="365">
        <f t="shared" si="75"/>
      </c>
      <c r="BH140" s="365">
        <f t="shared" si="76"/>
      </c>
      <c r="BI140" s="365">
        <f t="shared" si="77"/>
      </c>
      <c r="BJ140" s="365">
        <f t="shared" si="78"/>
      </c>
    </row>
    <row r="141" spans="51:62" ht="13.5" hidden="1">
      <c r="AY141" s="365">
        <f t="shared" si="67"/>
      </c>
      <c r="AZ141" s="365">
        <f t="shared" si="68"/>
      </c>
      <c r="BA141" s="365">
        <f t="shared" si="69"/>
      </c>
      <c r="BB141" s="365">
        <f t="shared" si="70"/>
      </c>
      <c r="BC141" s="365">
        <f t="shared" si="71"/>
      </c>
      <c r="BD141" s="365">
        <f t="shared" si="72"/>
      </c>
      <c r="BE141" s="365">
        <f t="shared" si="73"/>
      </c>
      <c r="BF141" s="365">
        <f t="shared" si="74"/>
      </c>
      <c r="BG141" s="365">
        <f t="shared" si="75"/>
      </c>
      <c r="BH141" s="365">
        <f t="shared" si="76"/>
      </c>
      <c r="BI141" s="365">
        <f t="shared" si="77"/>
      </c>
      <c r="BJ141" s="365">
        <f t="shared" si="78"/>
      </c>
    </row>
    <row r="142" spans="51:62" ht="13.5" hidden="1">
      <c r="AY142" s="365">
        <f t="shared" si="67"/>
      </c>
      <c r="AZ142" s="365">
        <f t="shared" si="68"/>
      </c>
      <c r="BA142" s="365">
        <f t="shared" si="69"/>
      </c>
      <c r="BB142" s="365">
        <f t="shared" si="70"/>
      </c>
      <c r="BC142" s="365">
        <f t="shared" si="71"/>
      </c>
      <c r="BD142" s="365">
        <f t="shared" si="72"/>
      </c>
      <c r="BE142" s="365">
        <f t="shared" si="73"/>
      </c>
      <c r="BF142" s="365">
        <f t="shared" si="74"/>
      </c>
      <c r="BG142" s="365">
        <f t="shared" si="75"/>
      </c>
      <c r="BH142" s="365">
        <f t="shared" si="76"/>
      </c>
      <c r="BI142" s="365">
        <f t="shared" si="77"/>
      </c>
      <c r="BJ142" s="365">
        <f t="shared" si="78"/>
      </c>
    </row>
    <row r="143" spans="51:62" ht="13.5" hidden="1">
      <c r="AY143" s="365">
        <f t="shared" si="67"/>
      </c>
      <c r="AZ143" s="365">
        <f t="shared" si="68"/>
      </c>
      <c r="BA143" s="365">
        <f t="shared" si="69"/>
      </c>
      <c r="BB143" s="365">
        <f t="shared" si="70"/>
      </c>
      <c r="BC143" s="365">
        <f t="shared" si="71"/>
      </c>
      <c r="BD143" s="365">
        <f t="shared" si="72"/>
      </c>
      <c r="BE143" s="365">
        <f t="shared" si="73"/>
      </c>
      <c r="BF143" s="365">
        <f t="shared" si="74"/>
      </c>
      <c r="BG143" s="365">
        <f t="shared" si="75"/>
      </c>
      <c r="BH143" s="365">
        <f t="shared" si="76"/>
      </c>
      <c r="BI143" s="365">
        <f t="shared" si="77"/>
      </c>
      <c r="BJ143" s="365">
        <f t="shared" si="78"/>
      </c>
    </row>
    <row r="144" spans="51:62" ht="13.5" hidden="1">
      <c r="AY144" s="365">
        <f t="shared" si="67"/>
      </c>
      <c r="AZ144" s="365">
        <f t="shared" si="68"/>
      </c>
      <c r="BA144" s="365">
        <f t="shared" si="69"/>
      </c>
      <c r="BB144" s="365">
        <f t="shared" si="70"/>
      </c>
      <c r="BC144" s="365">
        <f t="shared" si="71"/>
      </c>
      <c r="BD144" s="365">
        <f t="shared" si="72"/>
      </c>
      <c r="BE144" s="365">
        <f t="shared" si="73"/>
      </c>
      <c r="BF144" s="365">
        <f t="shared" si="74"/>
      </c>
      <c r="BG144" s="365">
        <f t="shared" si="75"/>
      </c>
      <c r="BH144" s="365">
        <f t="shared" si="76"/>
      </c>
      <c r="BI144" s="365">
        <f t="shared" si="77"/>
      </c>
      <c r="BJ144" s="365">
        <f t="shared" si="78"/>
      </c>
    </row>
    <row r="145" spans="51:62" ht="13.5" hidden="1">
      <c r="AY145" s="365">
        <f t="shared" si="67"/>
      </c>
      <c r="AZ145" s="365">
        <f t="shared" si="68"/>
      </c>
      <c r="BA145" s="365">
        <f t="shared" si="69"/>
      </c>
      <c r="BB145" s="365">
        <f t="shared" si="70"/>
      </c>
      <c r="BC145" s="365">
        <f t="shared" si="71"/>
      </c>
      <c r="BD145" s="365">
        <f t="shared" si="72"/>
      </c>
      <c r="BE145" s="365">
        <f t="shared" si="73"/>
      </c>
      <c r="BF145" s="365">
        <f t="shared" si="74"/>
      </c>
      <c r="BG145" s="365">
        <f t="shared" si="75"/>
      </c>
      <c r="BH145" s="365">
        <f t="shared" si="76"/>
      </c>
      <c r="BI145" s="365">
        <f t="shared" si="77"/>
      </c>
      <c r="BJ145" s="365">
        <f t="shared" si="78"/>
      </c>
    </row>
    <row r="146" spans="51:62" ht="13.5" hidden="1">
      <c r="AY146" s="365">
        <f t="shared" si="67"/>
      </c>
      <c r="AZ146" s="365">
        <f t="shared" si="68"/>
      </c>
      <c r="BA146" s="365">
        <f t="shared" si="69"/>
      </c>
      <c r="BB146" s="365">
        <f t="shared" si="70"/>
      </c>
      <c r="BC146" s="365">
        <f t="shared" si="71"/>
      </c>
      <c r="BD146" s="365">
        <f t="shared" si="72"/>
      </c>
      <c r="BE146" s="365">
        <f t="shared" si="73"/>
      </c>
      <c r="BF146" s="365">
        <f t="shared" si="74"/>
      </c>
      <c r="BG146" s="365">
        <f t="shared" si="75"/>
      </c>
      <c r="BH146" s="365">
        <f t="shared" si="76"/>
      </c>
      <c r="BI146" s="365">
        <f t="shared" si="77"/>
      </c>
      <c r="BJ146" s="365">
        <f t="shared" si="78"/>
      </c>
    </row>
    <row r="147" spans="51:62" ht="13.5" hidden="1">
      <c r="AY147" s="365">
        <f t="shared" si="67"/>
      </c>
      <c r="AZ147" s="365">
        <f t="shared" si="68"/>
      </c>
      <c r="BA147" s="365">
        <f t="shared" si="69"/>
      </c>
      <c r="BB147" s="365">
        <f t="shared" si="70"/>
      </c>
      <c r="BC147" s="365">
        <f t="shared" si="71"/>
      </c>
      <c r="BD147" s="365">
        <f t="shared" si="72"/>
      </c>
      <c r="BE147" s="365">
        <f t="shared" si="73"/>
      </c>
      <c r="BF147" s="365">
        <f t="shared" si="74"/>
      </c>
      <c r="BG147" s="365">
        <f t="shared" si="75"/>
      </c>
      <c r="BH147" s="365">
        <f t="shared" si="76"/>
      </c>
      <c r="BI147" s="365">
        <f t="shared" si="77"/>
      </c>
      <c r="BJ147" s="365">
        <f t="shared" si="78"/>
      </c>
    </row>
    <row r="148" spans="51:62" ht="13.5" hidden="1">
      <c r="AY148" s="365">
        <f t="shared" si="67"/>
      </c>
      <c r="AZ148" s="365">
        <f t="shared" si="68"/>
      </c>
      <c r="BA148" s="365">
        <f t="shared" si="69"/>
      </c>
      <c r="BB148" s="365">
        <f t="shared" si="70"/>
      </c>
      <c r="BC148" s="365">
        <f t="shared" si="71"/>
      </c>
      <c r="BD148" s="365">
        <f t="shared" si="72"/>
      </c>
      <c r="BE148" s="365">
        <f t="shared" si="73"/>
      </c>
      <c r="BF148" s="365">
        <f t="shared" si="74"/>
      </c>
      <c r="BG148" s="365">
        <f t="shared" si="75"/>
      </c>
      <c r="BH148" s="365">
        <f t="shared" si="76"/>
      </c>
      <c r="BI148" s="365">
        <f t="shared" si="77"/>
      </c>
      <c r="BJ148" s="365">
        <f t="shared" si="78"/>
      </c>
    </row>
    <row r="149" spans="51:62" ht="13.5" hidden="1">
      <c r="AY149" s="365">
        <f t="shared" si="67"/>
      </c>
      <c r="AZ149" s="365">
        <f t="shared" si="68"/>
      </c>
      <c r="BA149" s="365">
        <f t="shared" si="69"/>
      </c>
      <c r="BB149" s="365">
        <f t="shared" si="70"/>
      </c>
      <c r="BC149" s="365">
        <f t="shared" si="71"/>
      </c>
      <c r="BD149" s="365">
        <f t="shared" si="72"/>
      </c>
      <c r="BE149" s="365">
        <f t="shared" si="73"/>
      </c>
      <c r="BF149" s="365">
        <f t="shared" si="74"/>
      </c>
      <c r="BG149" s="365">
        <f t="shared" si="75"/>
      </c>
      <c r="BH149" s="365">
        <f t="shared" si="76"/>
      </c>
      <c r="BI149" s="365">
        <f t="shared" si="77"/>
      </c>
      <c r="BJ149" s="365">
        <f t="shared" si="78"/>
      </c>
    </row>
    <row r="150" spans="51:62" ht="13.5" hidden="1">
      <c r="AY150" s="365">
        <f t="shared" si="67"/>
      </c>
      <c r="AZ150" s="365">
        <f t="shared" si="68"/>
      </c>
      <c r="BA150" s="365">
        <f t="shared" si="69"/>
      </c>
      <c r="BB150" s="365">
        <f t="shared" si="70"/>
      </c>
      <c r="BC150" s="365">
        <f t="shared" si="71"/>
      </c>
      <c r="BD150" s="365">
        <f t="shared" si="72"/>
      </c>
      <c r="BE150" s="365">
        <f t="shared" si="73"/>
      </c>
      <c r="BF150" s="365">
        <f t="shared" si="74"/>
      </c>
      <c r="BG150" s="365">
        <f t="shared" si="75"/>
      </c>
      <c r="BH150" s="365">
        <f t="shared" si="76"/>
      </c>
      <c r="BI150" s="365">
        <f t="shared" si="77"/>
      </c>
      <c r="BJ150" s="365">
        <f t="shared" si="78"/>
      </c>
    </row>
    <row r="151" spans="51:62" ht="13.5" hidden="1">
      <c r="AY151" s="365">
        <f t="shared" si="67"/>
      </c>
      <c r="AZ151" s="365">
        <f t="shared" si="68"/>
      </c>
      <c r="BA151" s="365">
        <f t="shared" si="69"/>
      </c>
      <c r="BB151" s="365">
        <f t="shared" si="70"/>
      </c>
      <c r="BC151" s="365">
        <f t="shared" si="71"/>
      </c>
      <c r="BD151" s="365">
        <f t="shared" si="72"/>
      </c>
      <c r="BE151" s="365">
        <f t="shared" si="73"/>
      </c>
      <c r="BF151" s="365">
        <f t="shared" si="74"/>
      </c>
      <c r="BG151" s="365">
        <f t="shared" si="75"/>
      </c>
      <c r="BH151" s="365">
        <f t="shared" si="76"/>
      </c>
      <c r="BI151" s="365">
        <f t="shared" si="77"/>
      </c>
      <c r="BJ151" s="365">
        <f t="shared" si="78"/>
      </c>
    </row>
    <row r="152" spans="51:62" ht="13.5" hidden="1">
      <c r="AY152" s="365">
        <f t="shared" si="67"/>
      </c>
      <c r="AZ152" s="365">
        <f t="shared" si="68"/>
      </c>
      <c r="BA152" s="365">
        <f t="shared" si="69"/>
      </c>
      <c r="BB152" s="365">
        <f t="shared" si="70"/>
      </c>
      <c r="BC152" s="365">
        <f t="shared" si="71"/>
      </c>
      <c r="BD152" s="365">
        <f t="shared" si="72"/>
      </c>
      <c r="BE152" s="365">
        <f t="shared" si="73"/>
      </c>
      <c r="BF152" s="365">
        <f t="shared" si="74"/>
      </c>
      <c r="BG152" s="365">
        <f t="shared" si="75"/>
      </c>
      <c r="BH152" s="365">
        <f t="shared" si="76"/>
      </c>
      <c r="BI152" s="365">
        <f t="shared" si="77"/>
      </c>
      <c r="BJ152" s="365">
        <f t="shared" si="78"/>
      </c>
    </row>
    <row r="153" spans="51:62" ht="13.5" hidden="1">
      <c r="AY153" s="365">
        <f t="shared" si="67"/>
      </c>
      <c r="AZ153" s="365">
        <f t="shared" si="68"/>
      </c>
      <c r="BA153" s="365">
        <f t="shared" si="69"/>
      </c>
      <c r="BB153" s="365">
        <f t="shared" si="70"/>
      </c>
      <c r="BC153" s="365">
        <f t="shared" si="71"/>
      </c>
      <c r="BD153" s="365">
        <f t="shared" si="72"/>
      </c>
      <c r="BE153" s="365">
        <f t="shared" si="73"/>
      </c>
      <c r="BF153" s="365">
        <f t="shared" si="74"/>
      </c>
      <c r="BG153" s="365">
        <f t="shared" si="75"/>
      </c>
      <c r="BH153" s="365">
        <f t="shared" si="76"/>
      </c>
      <c r="BI153" s="365">
        <f t="shared" si="77"/>
      </c>
      <c r="BJ153" s="365">
        <f t="shared" si="78"/>
      </c>
    </row>
    <row r="154" spans="51:62" ht="13.5" hidden="1">
      <c r="AY154" s="365">
        <f t="shared" si="67"/>
      </c>
      <c r="AZ154" s="365">
        <f t="shared" si="68"/>
      </c>
      <c r="BA154" s="365">
        <f t="shared" si="69"/>
      </c>
      <c r="BB154" s="365">
        <f t="shared" si="70"/>
      </c>
      <c r="BC154" s="365">
        <f t="shared" si="71"/>
      </c>
      <c r="BD154" s="365">
        <f t="shared" si="72"/>
      </c>
      <c r="BE154" s="365">
        <f t="shared" si="73"/>
      </c>
      <c r="BF154" s="365">
        <f t="shared" si="74"/>
      </c>
      <c r="BG154" s="365">
        <f t="shared" si="75"/>
      </c>
      <c r="BH154" s="365">
        <f t="shared" si="76"/>
      </c>
      <c r="BI154" s="365">
        <f t="shared" si="77"/>
      </c>
      <c r="BJ154" s="365">
        <f t="shared" si="78"/>
      </c>
    </row>
    <row r="155" spans="51:62" ht="13.5" hidden="1">
      <c r="AY155" s="365">
        <f t="shared" si="67"/>
      </c>
      <c r="AZ155" s="365">
        <f t="shared" si="68"/>
      </c>
      <c r="BA155" s="365">
        <f t="shared" si="69"/>
      </c>
      <c r="BB155" s="365">
        <f t="shared" si="70"/>
      </c>
      <c r="BC155" s="365">
        <f t="shared" si="71"/>
      </c>
      <c r="BD155" s="365">
        <f t="shared" si="72"/>
      </c>
      <c r="BE155" s="365">
        <f t="shared" si="73"/>
      </c>
      <c r="BF155" s="365">
        <f t="shared" si="74"/>
      </c>
      <c r="BG155" s="365">
        <f t="shared" si="75"/>
      </c>
      <c r="BH155" s="365">
        <f t="shared" si="76"/>
      </c>
      <c r="BI155" s="365">
        <f t="shared" si="77"/>
      </c>
      <c r="BJ155" s="365">
        <f t="shared" si="78"/>
      </c>
    </row>
    <row r="156" spans="51:62" ht="13.5" hidden="1">
      <c r="AY156" s="365">
        <f t="shared" si="67"/>
      </c>
      <c r="AZ156" s="365">
        <f t="shared" si="68"/>
      </c>
      <c r="BA156" s="365">
        <f t="shared" si="69"/>
      </c>
      <c r="BB156" s="365">
        <f t="shared" si="70"/>
      </c>
      <c r="BC156" s="365">
        <f t="shared" si="71"/>
      </c>
      <c r="BD156" s="365">
        <f t="shared" si="72"/>
      </c>
      <c r="BE156" s="365">
        <f t="shared" si="73"/>
      </c>
      <c r="BF156" s="365">
        <f t="shared" si="74"/>
      </c>
      <c r="BG156" s="365">
        <f t="shared" si="75"/>
      </c>
      <c r="BH156" s="365">
        <f t="shared" si="76"/>
      </c>
      <c r="BI156" s="365">
        <f t="shared" si="77"/>
      </c>
      <c r="BJ156" s="365">
        <f t="shared" si="78"/>
      </c>
    </row>
    <row r="157" spans="51:62" ht="13.5" hidden="1">
      <c r="AY157" s="365">
        <f t="shared" si="67"/>
      </c>
      <c r="AZ157" s="365">
        <f t="shared" si="68"/>
      </c>
      <c r="BA157" s="365">
        <f t="shared" si="69"/>
      </c>
      <c r="BB157" s="365">
        <f t="shared" si="70"/>
      </c>
      <c r="BC157" s="365">
        <f t="shared" si="71"/>
      </c>
      <c r="BD157" s="365">
        <f t="shared" si="72"/>
      </c>
      <c r="BE157" s="365">
        <f t="shared" si="73"/>
      </c>
      <c r="BF157" s="365">
        <f t="shared" si="74"/>
      </c>
      <c r="BG157" s="365">
        <f t="shared" si="75"/>
      </c>
      <c r="BH157" s="365">
        <f t="shared" si="76"/>
      </c>
      <c r="BI157" s="365">
        <f t="shared" si="77"/>
      </c>
      <c r="BJ157" s="365">
        <f t="shared" si="78"/>
      </c>
    </row>
    <row r="158" spans="51:62" ht="13.5" hidden="1">
      <c r="AY158" s="365">
        <f t="shared" si="67"/>
      </c>
      <c r="AZ158" s="365">
        <f t="shared" si="68"/>
      </c>
      <c r="BA158" s="365">
        <f t="shared" si="69"/>
      </c>
      <c r="BB158" s="365">
        <f t="shared" si="70"/>
      </c>
      <c r="BC158" s="365">
        <f t="shared" si="71"/>
      </c>
      <c r="BD158" s="365">
        <f t="shared" si="72"/>
      </c>
      <c r="BE158" s="365">
        <f t="shared" si="73"/>
      </c>
      <c r="BF158" s="365">
        <f t="shared" si="74"/>
      </c>
      <c r="BG158" s="365">
        <f t="shared" si="75"/>
      </c>
      <c r="BH158" s="365">
        <f t="shared" si="76"/>
      </c>
      <c r="BI158" s="365">
        <f t="shared" si="77"/>
      </c>
      <c r="BJ158" s="365">
        <f t="shared" si="78"/>
      </c>
    </row>
    <row r="159" spans="51:62" ht="13.5" hidden="1">
      <c r="AY159" s="365">
        <f t="shared" si="67"/>
      </c>
      <c r="AZ159" s="365">
        <f t="shared" si="68"/>
      </c>
      <c r="BA159" s="365">
        <f t="shared" si="69"/>
      </c>
      <c r="BB159" s="365">
        <f t="shared" si="70"/>
      </c>
      <c r="BC159" s="365">
        <f t="shared" si="71"/>
      </c>
      <c r="BD159" s="365">
        <f t="shared" si="72"/>
      </c>
      <c r="BE159" s="365">
        <f t="shared" si="73"/>
      </c>
      <c r="BF159" s="365">
        <f t="shared" si="74"/>
      </c>
      <c r="BG159" s="365">
        <f t="shared" si="75"/>
      </c>
      <c r="BH159" s="365">
        <f t="shared" si="76"/>
      </c>
      <c r="BI159" s="365">
        <f t="shared" si="77"/>
      </c>
      <c r="BJ159" s="365">
        <f t="shared" si="78"/>
      </c>
    </row>
    <row r="160" spans="51:62" ht="13.5" hidden="1">
      <c r="AY160" s="365">
        <f t="shared" si="67"/>
      </c>
      <c r="AZ160" s="365">
        <f t="shared" si="68"/>
      </c>
      <c r="BA160" s="365">
        <f t="shared" si="69"/>
      </c>
      <c r="BB160" s="365">
        <f t="shared" si="70"/>
      </c>
      <c r="BC160" s="365">
        <f t="shared" si="71"/>
      </c>
      <c r="BD160" s="365">
        <f t="shared" si="72"/>
      </c>
      <c r="BE160" s="365">
        <f t="shared" si="73"/>
      </c>
      <c r="BF160" s="365">
        <f t="shared" si="74"/>
      </c>
      <c r="BG160" s="365">
        <f t="shared" si="75"/>
      </c>
      <c r="BH160" s="365">
        <f t="shared" si="76"/>
      </c>
      <c r="BI160" s="365">
        <f t="shared" si="77"/>
      </c>
      <c r="BJ160" s="365">
        <f t="shared" si="78"/>
      </c>
    </row>
    <row r="161" spans="51:62" ht="13.5" hidden="1">
      <c r="AY161" s="365">
        <f t="shared" si="67"/>
      </c>
      <c r="AZ161" s="365">
        <f t="shared" si="68"/>
      </c>
      <c r="BA161" s="365">
        <f t="shared" si="69"/>
      </c>
      <c r="BB161" s="365">
        <f t="shared" si="70"/>
      </c>
      <c r="BC161" s="365">
        <f t="shared" si="71"/>
      </c>
      <c r="BD161" s="365">
        <f t="shared" si="72"/>
      </c>
      <c r="BE161" s="365">
        <f t="shared" si="73"/>
      </c>
      <c r="BF161" s="365">
        <f t="shared" si="74"/>
      </c>
      <c r="BG161" s="365">
        <f t="shared" si="75"/>
      </c>
      <c r="BH161" s="365">
        <f t="shared" si="76"/>
      </c>
      <c r="BI161" s="365">
        <f t="shared" si="77"/>
      </c>
      <c r="BJ161" s="365">
        <f t="shared" si="78"/>
      </c>
    </row>
    <row r="162" spans="51:62" ht="13.5" hidden="1">
      <c r="AY162" s="365">
        <f t="shared" si="67"/>
      </c>
      <c r="AZ162" s="365">
        <f t="shared" si="68"/>
      </c>
      <c r="BA162" s="365">
        <f t="shared" si="69"/>
      </c>
      <c r="BB162" s="365">
        <f t="shared" si="70"/>
      </c>
      <c r="BC162" s="365">
        <f t="shared" si="71"/>
      </c>
      <c r="BD162" s="365">
        <f t="shared" si="72"/>
      </c>
      <c r="BE162" s="365">
        <f t="shared" si="73"/>
      </c>
      <c r="BF162" s="365">
        <f t="shared" si="74"/>
      </c>
      <c r="BG162" s="365">
        <f t="shared" si="75"/>
      </c>
      <c r="BH162" s="365">
        <f t="shared" si="76"/>
      </c>
      <c r="BI162" s="365">
        <f t="shared" si="77"/>
      </c>
      <c r="BJ162" s="365">
        <f t="shared" si="78"/>
      </c>
    </row>
    <row r="163" spans="51:62" ht="13.5" hidden="1">
      <c r="AY163" s="365">
        <f t="shared" si="67"/>
      </c>
      <c r="AZ163" s="365">
        <f t="shared" si="68"/>
      </c>
      <c r="BA163" s="365">
        <f t="shared" si="69"/>
      </c>
      <c r="BB163" s="365">
        <f t="shared" si="70"/>
      </c>
      <c r="BC163" s="365">
        <f t="shared" si="71"/>
      </c>
      <c r="BD163" s="365">
        <f t="shared" si="72"/>
      </c>
      <c r="BE163" s="365">
        <f t="shared" si="73"/>
      </c>
      <c r="BF163" s="365">
        <f t="shared" si="74"/>
      </c>
      <c r="BG163" s="365">
        <f t="shared" si="75"/>
      </c>
      <c r="BH163" s="365">
        <f t="shared" si="76"/>
      </c>
      <c r="BI163" s="365">
        <f t="shared" si="77"/>
      </c>
      <c r="BJ163" s="365">
        <f t="shared" si="78"/>
      </c>
    </row>
    <row r="164" spans="51:62" ht="13.5" hidden="1">
      <c r="AY164" s="365">
        <f t="shared" si="67"/>
      </c>
      <c r="AZ164" s="365">
        <f t="shared" si="68"/>
      </c>
      <c r="BA164" s="365">
        <f t="shared" si="69"/>
      </c>
      <c r="BB164" s="365">
        <f t="shared" si="70"/>
      </c>
      <c r="BC164" s="365">
        <f t="shared" si="71"/>
      </c>
      <c r="BD164" s="365">
        <f t="shared" si="72"/>
      </c>
      <c r="BE164" s="365">
        <f t="shared" si="73"/>
      </c>
      <c r="BF164" s="365">
        <f t="shared" si="74"/>
      </c>
      <c r="BG164" s="365">
        <f t="shared" si="75"/>
      </c>
      <c r="BH164" s="365">
        <f t="shared" si="76"/>
      </c>
      <c r="BI164" s="365">
        <f t="shared" si="77"/>
      </c>
      <c r="BJ164" s="365">
        <f t="shared" si="78"/>
      </c>
    </row>
    <row r="165" spans="51:62" ht="13.5" hidden="1">
      <c r="AY165" s="365">
        <f t="shared" si="67"/>
      </c>
      <c r="AZ165" s="365">
        <f t="shared" si="68"/>
      </c>
      <c r="BA165" s="365">
        <f t="shared" si="69"/>
      </c>
      <c r="BB165" s="365">
        <f t="shared" si="70"/>
      </c>
      <c r="BC165" s="365">
        <f t="shared" si="71"/>
      </c>
      <c r="BD165" s="365">
        <f t="shared" si="72"/>
      </c>
      <c r="BE165" s="365">
        <f t="shared" si="73"/>
      </c>
      <c r="BF165" s="365">
        <f t="shared" si="74"/>
      </c>
      <c r="BG165" s="365">
        <f t="shared" si="75"/>
      </c>
      <c r="BH165" s="365">
        <f t="shared" si="76"/>
      </c>
      <c r="BI165" s="365">
        <f t="shared" si="77"/>
      </c>
      <c r="BJ165" s="365">
        <f t="shared" si="78"/>
      </c>
    </row>
    <row r="166" spans="51:62" ht="13.5" hidden="1">
      <c r="AY166" s="365">
        <f t="shared" si="67"/>
      </c>
      <c r="AZ166" s="365">
        <f t="shared" si="68"/>
      </c>
      <c r="BA166" s="365">
        <f t="shared" si="69"/>
      </c>
      <c r="BB166" s="365">
        <f t="shared" si="70"/>
      </c>
      <c r="BC166" s="365">
        <f t="shared" si="71"/>
      </c>
      <c r="BD166" s="365">
        <f t="shared" si="72"/>
      </c>
      <c r="BE166" s="365">
        <f t="shared" si="73"/>
      </c>
      <c r="BF166" s="365">
        <f t="shared" si="74"/>
      </c>
      <c r="BG166" s="365">
        <f t="shared" si="75"/>
      </c>
      <c r="BH166" s="365">
        <f t="shared" si="76"/>
      </c>
      <c r="BI166" s="365">
        <f t="shared" si="77"/>
      </c>
      <c r="BJ166" s="365">
        <f t="shared" si="78"/>
      </c>
    </row>
    <row r="167" spans="51:62" ht="13.5" hidden="1">
      <c r="AY167" s="365">
        <f t="shared" si="67"/>
      </c>
      <c r="AZ167" s="365">
        <f t="shared" si="68"/>
      </c>
      <c r="BA167" s="365">
        <f t="shared" si="69"/>
      </c>
      <c r="BB167" s="365">
        <f t="shared" si="70"/>
      </c>
      <c r="BC167" s="365">
        <f t="shared" si="71"/>
      </c>
      <c r="BD167" s="365">
        <f t="shared" si="72"/>
      </c>
      <c r="BE167" s="365">
        <f t="shared" si="73"/>
      </c>
      <c r="BF167" s="365">
        <f t="shared" si="74"/>
      </c>
      <c r="BG167" s="365">
        <f t="shared" si="75"/>
      </c>
      <c r="BH167" s="365">
        <f t="shared" si="76"/>
      </c>
      <c r="BI167" s="365">
        <f t="shared" si="77"/>
      </c>
      <c r="BJ167" s="365">
        <f t="shared" si="78"/>
      </c>
    </row>
    <row r="168" spans="51:62" ht="13.5" hidden="1">
      <c r="AY168" s="365">
        <f t="shared" si="67"/>
      </c>
      <c r="AZ168" s="365">
        <f t="shared" si="68"/>
      </c>
      <c r="BA168" s="365">
        <f t="shared" si="69"/>
      </c>
      <c r="BB168" s="365">
        <f t="shared" si="70"/>
      </c>
      <c r="BC168" s="365">
        <f t="shared" si="71"/>
      </c>
      <c r="BD168" s="365">
        <f t="shared" si="72"/>
      </c>
      <c r="BE168" s="365">
        <f t="shared" si="73"/>
      </c>
      <c r="BF168" s="365">
        <f t="shared" si="74"/>
      </c>
      <c r="BG168" s="365">
        <f t="shared" si="75"/>
      </c>
      <c r="BH168" s="365">
        <f t="shared" si="76"/>
      </c>
      <c r="BI168" s="365">
        <f t="shared" si="77"/>
      </c>
      <c r="BJ168" s="365">
        <f t="shared" si="78"/>
      </c>
    </row>
    <row r="169" spans="51:62" ht="13.5" hidden="1">
      <c r="AY169" s="365">
        <f t="shared" si="67"/>
      </c>
      <c r="AZ169" s="365">
        <f t="shared" si="68"/>
      </c>
      <c r="BA169" s="365">
        <f t="shared" si="69"/>
      </c>
      <c r="BB169" s="365">
        <f t="shared" si="70"/>
      </c>
      <c r="BC169" s="365">
        <f t="shared" si="71"/>
      </c>
      <c r="BD169" s="365">
        <f t="shared" si="72"/>
      </c>
      <c r="BE169" s="365">
        <f t="shared" si="73"/>
      </c>
      <c r="BF169" s="365">
        <f t="shared" si="74"/>
      </c>
      <c r="BG169" s="365">
        <f t="shared" si="75"/>
      </c>
      <c r="BH169" s="365">
        <f t="shared" si="76"/>
      </c>
      <c r="BI169" s="365">
        <f t="shared" si="77"/>
      </c>
      <c r="BJ169" s="365">
        <f t="shared" si="78"/>
      </c>
    </row>
    <row r="170" spans="51:62" ht="13.5" hidden="1">
      <c r="AY170" s="365">
        <f t="shared" si="67"/>
      </c>
      <c r="AZ170" s="365">
        <f t="shared" si="68"/>
      </c>
      <c r="BA170" s="365">
        <f t="shared" si="69"/>
      </c>
      <c r="BB170" s="365">
        <f t="shared" si="70"/>
      </c>
      <c r="BC170" s="365">
        <f t="shared" si="71"/>
      </c>
      <c r="BD170" s="365">
        <f t="shared" si="72"/>
      </c>
      <c r="BE170" s="365">
        <f t="shared" si="73"/>
      </c>
      <c r="BF170" s="365">
        <f t="shared" si="74"/>
      </c>
      <c r="BG170" s="365">
        <f t="shared" si="75"/>
      </c>
      <c r="BH170" s="365">
        <f t="shared" si="76"/>
      </c>
      <c r="BI170" s="365">
        <f t="shared" si="77"/>
      </c>
      <c r="BJ170" s="365">
        <f t="shared" si="78"/>
      </c>
    </row>
    <row r="171" spans="51:62" ht="13.5" hidden="1">
      <c r="AY171" s="365">
        <f t="shared" si="67"/>
      </c>
      <c r="AZ171" s="365">
        <f t="shared" si="68"/>
      </c>
      <c r="BA171" s="365">
        <f t="shared" si="69"/>
      </c>
      <c r="BB171" s="365">
        <f t="shared" si="70"/>
      </c>
      <c r="BC171" s="365">
        <f t="shared" si="71"/>
      </c>
      <c r="BD171" s="365">
        <f t="shared" si="72"/>
      </c>
      <c r="BE171" s="365">
        <f t="shared" si="73"/>
      </c>
      <c r="BF171" s="365">
        <f t="shared" si="74"/>
      </c>
      <c r="BG171" s="365">
        <f t="shared" si="75"/>
      </c>
      <c r="BH171" s="365">
        <f t="shared" si="76"/>
      </c>
      <c r="BI171" s="365">
        <f t="shared" si="77"/>
      </c>
      <c r="BJ171" s="365">
        <f t="shared" si="78"/>
      </c>
    </row>
    <row r="172" spans="51:62" ht="13.5" hidden="1">
      <c r="AY172" s="365">
        <f t="shared" si="67"/>
      </c>
      <c r="AZ172" s="365">
        <f t="shared" si="68"/>
      </c>
      <c r="BA172" s="365">
        <f t="shared" si="69"/>
      </c>
      <c r="BB172" s="365">
        <f t="shared" si="70"/>
      </c>
      <c r="BC172" s="365">
        <f t="shared" si="71"/>
      </c>
      <c r="BD172" s="365">
        <f t="shared" si="72"/>
      </c>
      <c r="BE172" s="365">
        <f t="shared" si="73"/>
      </c>
      <c r="BF172" s="365">
        <f t="shared" si="74"/>
      </c>
      <c r="BG172" s="365">
        <f t="shared" si="75"/>
      </c>
      <c r="BH172" s="365">
        <f t="shared" si="76"/>
      </c>
      <c r="BI172" s="365">
        <f t="shared" si="77"/>
      </c>
      <c r="BJ172" s="365">
        <f t="shared" si="78"/>
      </c>
    </row>
    <row r="173" spans="51:62" ht="13.5" hidden="1">
      <c r="AY173" s="365">
        <f t="shared" si="67"/>
      </c>
      <c r="AZ173" s="365">
        <f t="shared" si="68"/>
      </c>
      <c r="BA173" s="365">
        <f t="shared" si="69"/>
      </c>
      <c r="BB173" s="365">
        <f t="shared" si="70"/>
      </c>
      <c r="BC173" s="365">
        <f t="shared" si="71"/>
      </c>
      <c r="BD173" s="365">
        <f t="shared" si="72"/>
      </c>
      <c r="BE173" s="365">
        <f t="shared" si="73"/>
      </c>
      <c r="BF173" s="365">
        <f t="shared" si="74"/>
      </c>
      <c r="BG173" s="365">
        <f t="shared" si="75"/>
      </c>
      <c r="BH173" s="365">
        <f t="shared" si="76"/>
      </c>
      <c r="BI173" s="365">
        <f t="shared" si="77"/>
      </c>
      <c r="BJ173" s="365">
        <f t="shared" si="78"/>
      </c>
    </row>
    <row r="174" spans="51:62" ht="13.5" hidden="1">
      <c r="AY174" s="365">
        <f t="shared" si="67"/>
      </c>
      <c r="AZ174" s="365">
        <f t="shared" si="68"/>
      </c>
      <c r="BA174" s="365">
        <f t="shared" si="69"/>
      </c>
      <c r="BB174" s="365">
        <f t="shared" si="70"/>
      </c>
      <c r="BC174" s="365">
        <f t="shared" si="71"/>
      </c>
      <c r="BD174" s="365">
        <f t="shared" si="72"/>
      </c>
      <c r="BE174" s="365">
        <f t="shared" si="73"/>
      </c>
      <c r="BF174" s="365">
        <f t="shared" si="74"/>
      </c>
      <c r="BG174" s="365">
        <f t="shared" si="75"/>
      </c>
      <c r="BH174" s="365">
        <f t="shared" si="76"/>
      </c>
      <c r="BI174" s="365">
        <f t="shared" si="77"/>
      </c>
      <c r="BJ174" s="365">
        <f t="shared" si="78"/>
      </c>
    </row>
    <row r="175" spans="51:62" ht="13.5" hidden="1">
      <c r="AY175" s="365">
        <f t="shared" si="67"/>
      </c>
      <c r="AZ175" s="365">
        <f t="shared" si="68"/>
      </c>
      <c r="BA175" s="365">
        <f t="shared" si="69"/>
      </c>
      <c r="BB175" s="365">
        <f t="shared" si="70"/>
      </c>
      <c r="BC175" s="365">
        <f t="shared" si="71"/>
      </c>
      <c r="BD175" s="365">
        <f t="shared" si="72"/>
      </c>
      <c r="BE175" s="365">
        <f t="shared" si="73"/>
      </c>
      <c r="BF175" s="365">
        <f t="shared" si="74"/>
      </c>
      <c r="BG175" s="365">
        <f t="shared" si="75"/>
      </c>
      <c r="BH175" s="365">
        <f t="shared" si="76"/>
      </c>
      <c r="BI175" s="365">
        <f t="shared" si="77"/>
      </c>
      <c r="BJ175" s="365">
        <f t="shared" si="78"/>
      </c>
    </row>
    <row r="176" spans="51:62" ht="13.5" hidden="1">
      <c r="AY176" s="365">
        <f t="shared" si="67"/>
      </c>
      <c r="AZ176" s="365">
        <f t="shared" si="68"/>
      </c>
      <c r="BA176" s="365">
        <f t="shared" si="69"/>
      </c>
      <c r="BB176" s="365">
        <f t="shared" si="70"/>
      </c>
      <c r="BC176" s="365">
        <f t="shared" si="71"/>
      </c>
      <c r="BD176" s="365">
        <f t="shared" si="72"/>
      </c>
      <c r="BE176" s="365">
        <f t="shared" si="73"/>
      </c>
      <c r="BF176" s="365">
        <f t="shared" si="74"/>
      </c>
      <c r="BG176" s="365">
        <f t="shared" si="75"/>
      </c>
      <c r="BH176" s="365">
        <f t="shared" si="76"/>
      </c>
      <c r="BI176" s="365">
        <f t="shared" si="77"/>
      </c>
      <c r="BJ176" s="365">
        <f t="shared" si="78"/>
      </c>
    </row>
    <row r="177" spans="51:62" ht="13.5" hidden="1">
      <c r="AY177" s="365">
        <f t="shared" si="67"/>
      </c>
      <c r="AZ177" s="365">
        <f t="shared" si="68"/>
      </c>
      <c r="BA177" s="365">
        <f t="shared" si="69"/>
      </c>
      <c r="BB177" s="365">
        <f t="shared" si="70"/>
      </c>
      <c r="BC177" s="365">
        <f t="shared" si="71"/>
      </c>
      <c r="BD177" s="365">
        <f t="shared" si="72"/>
      </c>
      <c r="BE177" s="365">
        <f t="shared" si="73"/>
      </c>
      <c r="BF177" s="365">
        <f t="shared" si="74"/>
      </c>
      <c r="BG177" s="365">
        <f t="shared" si="75"/>
      </c>
      <c r="BH177" s="365">
        <f t="shared" si="76"/>
      </c>
      <c r="BI177" s="365">
        <f t="shared" si="77"/>
      </c>
      <c r="BJ177" s="365">
        <f t="shared" si="78"/>
      </c>
    </row>
    <row r="178" spans="51:62" ht="13.5" hidden="1">
      <c r="AY178" s="365">
        <f t="shared" si="67"/>
      </c>
      <c r="AZ178" s="365">
        <f t="shared" si="68"/>
      </c>
      <c r="BA178" s="365">
        <f t="shared" si="69"/>
      </c>
      <c r="BB178" s="365">
        <f t="shared" si="70"/>
      </c>
      <c r="BC178" s="365">
        <f t="shared" si="71"/>
      </c>
      <c r="BD178" s="365">
        <f t="shared" si="72"/>
      </c>
      <c r="BE178" s="365">
        <f t="shared" si="73"/>
      </c>
      <c r="BF178" s="365">
        <f t="shared" si="74"/>
      </c>
      <c r="BG178" s="365">
        <f t="shared" si="75"/>
      </c>
      <c r="BH178" s="365">
        <f t="shared" si="76"/>
      </c>
      <c r="BI178" s="365">
        <f t="shared" si="77"/>
      </c>
      <c r="BJ178" s="365">
        <f t="shared" si="78"/>
      </c>
    </row>
    <row r="179" spans="51:62" ht="13.5" hidden="1">
      <c r="AY179" s="365">
        <f t="shared" si="67"/>
      </c>
      <c r="AZ179" s="365">
        <f t="shared" si="68"/>
      </c>
      <c r="BA179" s="365">
        <f t="shared" si="69"/>
      </c>
      <c r="BB179" s="365">
        <f t="shared" si="70"/>
      </c>
      <c r="BC179" s="365">
        <f t="shared" si="71"/>
      </c>
      <c r="BD179" s="365">
        <f t="shared" si="72"/>
      </c>
      <c r="BE179" s="365">
        <f t="shared" si="73"/>
      </c>
      <c r="BF179" s="365">
        <f t="shared" si="74"/>
      </c>
      <c r="BG179" s="365">
        <f t="shared" si="75"/>
      </c>
      <c r="BH179" s="365">
        <f t="shared" si="76"/>
      </c>
      <c r="BI179" s="365">
        <f t="shared" si="77"/>
      </c>
      <c r="BJ179" s="365">
        <f t="shared" si="78"/>
      </c>
    </row>
    <row r="180" spans="51:62" ht="13.5" hidden="1">
      <c r="AY180" s="365">
        <f t="shared" si="67"/>
      </c>
      <c r="AZ180" s="365">
        <f t="shared" si="68"/>
      </c>
      <c r="BA180" s="365">
        <f t="shared" si="69"/>
      </c>
      <c r="BB180" s="365">
        <f t="shared" si="70"/>
      </c>
      <c r="BC180" s="365">
        <f t="shared" si="71"/>
      </c>
      <c r="BD180" s="365">
        <f t="shared" si="72"/>
      </c>
      <c r="BE180" s="365">
        <f t="shared" si="73"/>
      </c>
      <c r="BF180" s="365">
        <f t="shared" si="74"/>
      </c>
      <c r="BG180" s="365">
        <f t="shared" si="75"/>
      </c>
      <c r="BH180" s="365">
        <f t="shared" si="76"/>
      </c>
      <c r="BI180" s="365">
        <f t="shared" si="77"/>
      </c>
      <c r="BJ180" s="365">
        <f t="shared" si="78"/>
      </c>
    </row>
    <row r="181" spans="51:62" ht="13.5" hidden="1">
      <c r="AY181" s="365">
        <f t="shared" si="67"/>
      </c>
      <c r="AZ181" s="365">
        <f t="shared" si="68"/>
      </c>
      <c r="BA181" s="365">
        <f t="shared" si="69"/>
      </c>
      <c r="BB181" s="365">
        <f t="shared" si="70"/>
      </c>
      <c r="BC181" s="365">
        <f t="shared" si="71"/>
      </c>
      <c r="BD181" s="365">
        <f t="shared" si="72"/>
      </c>
      <c r="BE181" s="365">
        <f t="shared" si="73"/>
      </c>
      <c r="BF181" s="365">
        <f t="shared" si="74"/>
      </c>
      <c r="BG181" s="365">
        <f t="shared" si="75"/>
      </c>
      <c r="BH181" s="365">
        <f t="shared" si="76"/>
      </c>
      <c r="BI181" s="365">
        <f t="shared" si="77"/>
      </c>
      <c r="BJ181" s="365">
        <f t="shared" si="78"/>
      </c>
    </row>
    <row r="182" spans="51:62" ht="13.5" hidden="1">
      <c r="AY182" s="365">
        <f t="shared" si="67"/>
      </c>
      <c r="AZ182" s="365">
        <f t="shared" si="68"/>
      </c>
      <c r="BA182" s="365">
        <f t="shared" si="69"/>
      </c>
      <c r="BB182" s="365">
        <f t="shared" si="70"/>
      </c>
      <c r="BC182" s="365">
        <f t="shared" si="71"/>
      </c>
      <c r="BD182" s="365">
        <f t="shared" si="72"/>
      </c>
      <c r="BE182" s="365">
        <f t="shared" si="73"/>
      </c>
      <c r="BF182" s="365">
        <f t="shared" si="74"/>
      </c>
      <c r="BG182" s="365">
        <f t="shared" si="75"/>
      </c>
      <c r="BH182" s="365">
        <f t="shared" si="76"/>
      </c>
      <c r="BI182" s="365">
        <f t="shared" si="77"/>
      </c>
      <c r="BJ182" s="365">
        <f t="shared" si="78"/>
      </c>
    </row>
    <row r="183" spans="51:62" ht="13.5" hidden="1">
      <c r="AY183" s="365">
        <f t="shared" si="67"/>
      </c>
      <c r="AZ183" s="365">
        <f t="shared" si="68"/>
      </c>
      <c r="BA183" s="365">
        <f t="shared" si="69"/>
      </c>
      <c r="BB183" s="365">
        <f t="shared" si="70"/>
      </c>
      <c r="BC183" s="365">
        <f t="shared" si="71"/>
      </c>
      <c r="BD183" s="365">
        <f t="shared" si="72"/>
      </c>
      <c r="BE183" s="365">
        <f t="shared" si="73"/>
      </c>
      <c r="BF183" s="365">
        <f t="shared" si="74"/>
      </c>
      <c r="BG183" s="365">
        <f t="shared" si="75"/>
      </c>
      <c r="BH183" s="365">
        <f t="shared" si="76"/>
      </c>
      <c r="BI183" s="365">
        <f t="shared" si="77"/>
      </c>
      <c r="BJ183" s="365">
        <f t="shared" si="78"/>
      </c>
    </row>
    <row r="184" spans="51:62" ht="13.5" hidden="1">
      <c r="AY184" s="365">
        <f t="shared" si="67"/>
      </c>
      <c r="AZ184" s="365">
        <f t="shared" si="68"/>
      </c>
      <c r="BA184" s="365">
        <f t="shared" si="69"/>
      </c>
      <c r="BB184" s="365">
        <f t="shared" si="70"/>
      </c>
      <c r="BC184" s="365">
        <f t="shared" si="71"/>
      </c>
      <c r="BD184" s="365">
        <f t="shared" si="72"/>
      </c>
      <c r="BE184" s="365">
        <f t="shared" si="73"/>
      </c>
      <c r="BF184" s="365">
        <f t="shared" si="74"/>
      </c>
      <c r="BG184" s="365">
        <f t="shared" si="75"/>
      </c>
      <c r="BH184" s="365">
        <f t="shared" si="76"/>
      </c>
      <c r="BI184" s="365">
        <f t="shared" si="77"/>
      </c>
      <c r="BJ184" s="365">
        <f t="shared" si="78"/>
      </c>
    </row>
    <row r="185" spans="51:62" ht="13.5" hidden="1">
      <c r="AY185" s="365">
        <f t="shared" si="67"/>
      </c>
      <c r="AZ185" s="365">
        <f t="shared" si="68"/>
      </c>
      <c r="BA185" s="365">
        <f t="shared" si="69"/>
      </c>
      <c r="BB185" s="365">
        <f t="shared" si="70"/>
      </c>
      <c r="BC185" s="365">
        <f t="shared" si="71"/>
      </c>
      <c r="BD185" s="365">
        <f t="shared" si="72"/>
      </c>
      <c r="BE185" s="365">
        <f t="shared" si="73"/>
      </c>
      <c r="BF185" s="365">
        <f t="shared" si="74"/>
      </c>
      <c r="BG185" s="365">
        <f t="shared" si="75"/>
      </c>
      <c r="BH185" s="365">
        <f t="shared" si="76"/>
      </c>
      <c r="BI185" s="365">
        <f t="shared" si="77"/>
      </c>
      <c r="BJ185" s="365">
        <f t="shared" si="78"/>
      </c>
    </row>
    <row r="186" spans="51:62" ht="13.5" hidden="1">
      <c r="AY186" s="365">
        <f t="shared" si="67"/>
      </c>
      <c r="AZ186" s="365">
        <f t="shared" si="68"/>
      </c>
      <c r="BA186" s="365">
        <f t="shared" si="69"/>
      </c>
      <c r="BB186" s="365">
        <f t="shared" si="70"/>
      </c>
      <c r="BC186" s="365">
        <f t="shared" si="71"/>
      </c>
      <c r="BD186" s="365">
        <f t="shared" si="72"/>
      </c>
      <c r="BE186" s="365">
        <f t="shared" si="73"/>
      </c>
      <c r="BF186" s="365">
        <f t="shared" si="74"/>
      </c>
      <c r="BG186" s="365">
        <f t="shared" si="75"/>
      </c>
      <c r="BH186" s="365">
        <f t="shared" si="76"/>
      </c>
      <c r="BI186" s="365">
        <f t="shared" si="77"/>
      </c>
      <c r="BJ186" s="365">
        <f t="shared" si="78"/>
      </c>
    </row>
    <row r="187" spans="51:62" ht="13.5" hidden="1">
      <c r="AY187" s="365">
        <f aca="true" t="shared" si="79" ref="AY187:AY195">IF(L187="","",CONCATENATE(L187,M187,ASC(N187)))</f>
      </c>
      <c r="AZ187" s="365">
        <f aca="true" t="shared" si="80" ref="AZ187:AZ195">IF(P187="","",P187)</f>
      </c>
      <c r="BA187" s="365">
        <f aca="true" t="shared" si="81" ref="BA187:BA195">IF(R187="","",CONCATENATE(R187,S187,T187))</f>
      </c>
      <c r="BB187" s="365">
        <f aca="true" t="shared" si="82" ref="BB187:BB195">IF(V187="","",V187)</f>
      </c>
      <c r="BC187" s="365">
        <f aca="true" t="shared" si="83" ref="BC187:BC195">IF(X187="","",CONCATENATE(X187,Y187,Z187))</f>
      </c>
      <c r="BD187" s="365">
        <f aca="true" t="shared" si="84" ref="BD187:BD195">IF(AB187="","",AB187)</f>
      </c>
      <c r="BE187" s="365">
        <f aca="true" t="shared" si="85" ref="BE187:BE195">IF(AF187="","",CONCATENATE(AF187,AG187,ASC(AH187)))</f>
      </c>
      <c r="BF187" s="365">
        <f aca="true" t="shared" si="86" ref="BF187:BF195">IF(AJ187="","",AJ187)</f>
      </c>
      <c r="BG187" s="365">
        <f aca="true" t="shared" si="87" ref="BG187:BG195">IF(AL187="","",CONCATENATE(AL187,AM187,ASC(AN187)))</f>
      </c>
      <c r="BH187" s="365">
        <f aca="true" t="shared" si="88" ref="BH187:BH195">IF(AP187="","",AP187)</f>
      </c>
      <c r="BI187" s="365">
        <f aca="true" t="shared" si="89" ref="BI187:BI195">IF(AR187="","",CONCATENATE(AR187,AS187,ASC(AT187)))</f>
      </c>
      <c r="BJ187" s="365">
        <f aca="true" t="shared" si="90" ref="BJ187:BJ195">IF(AV187="","",AV187)</f>
      </c>
    </row>
    <row r="188" spans="51:62" ht="13.5" hidden="1">
      <c r="AY188" s="365">
        <f t="shared" si="79"/>
      </c>
      <c r="AZ188" s="365">
        <f t="shared" si="80"/>
      </c>
      <c r="BA188" s="365">
        <f t="shared" si="81"/>
      </c>
      <c r="BB188" s="365">
        <f t="shared" si="82"/>
      </c>
      <c r="BC188" s="365">
        <f t="shared" si="83"/>
      </c>
      <c r="BD188" s="365">
        <f t="shared" si="84"/>
      </c>
      <c r="BE188" s="365">
        <f t="shared" si="85"/>
      </c>
      <c r="BF188" s="365">
        <f t="shared" si="86"/>
      </c>
      <c r="BG188" s="365">
        <f t="shared" si="87"/>
      </c>
      <c r="BH188" s="365">
        <f t="shared" si="88"/>
      </c>
      <c r="BI188" s="365">
        <f t="shared" si="89"/>
      </c>
      <c r="BJ188" s="365">
        <f t="shared" si="90"/>
      </c>
    </row>
    <row r="189" spans="51:62" ht="13.5" hidden="1">
      <c r="AY189" s="365">
        <f t="shared" si="79"/>
      </c>
      <c r="AZ189" s="365">
        <f t="shared" si="80"/>
      </c>
      <c r="BA189" s="365">
        <f t="shared" si="81"/>
      </c>
      <c r="BB189" s="365">
        <f t="shared" si="82"/>
      </c>
      <c r="BC189" s="365">
        <f t="shared" si="83"/>
      </c>
      <c r="BD189" s="365">
        <f t="shared" si="84"/>
      </c>
      <c r="BE189" s="365">
        <f t="shared" si="85"/>
      </c>
      <c r="BF189" s="365">
        <f t="shared" si="86"/>
      </c>
      <c r="BG189" s="365">
        <f t="shared" si="87"/>
      </c>
      <c r="BH189" s="365">
        <f t="shared" si="88"/>
      </c>
      <c r="BI189" s="365">
        <f t="shared" si="89"/>
      </c>
      <c r="BJ189" s="365">
        <f t="shared" si="90"/>
      </c>
    </row>
    <row r="190" spans="51:62" ht="13.5" hidden="1">
      <c r="AY190" s="365">
        <f t="shared" si="79"/>
      </c>
      <c r="AZ190" s="365">
        <f t="shared" si="80"/>
      </c>
      <c r="BA190" s="365">
        <f t="shared" si="81"/>
      </c>
      <c r="BB190" s="365">
        <f t="shared" si="82"/>
      </c>
      <c r="BC190" s="365">
        <f t="shared" si="83"/>
      </c>
      <c r="BD190" s="365">
        <f t="shared" si="84"/>
      </c>
      <c r="BE190" s="365">
        <f t="shared" si="85"/>
      </c>
      <c r="BF190" s="365">
        <f t="shared" si="86"/>
      </c>
      <c r="BG190" s="365">
        <f t="shared" si="87"/>
      </c>
      <c r="BH190" s="365">
        <f t="shared" si="88"/>
      </c>
      <c r="BI190" s="365">
        <f t="shared" si="89"/>
      </c>
      <c r="BJ190" s="365">
        <f t="shared" si="90"/>
      </c>
    </row>
    <row r="191" spans="51:62" ht="13.5" hidden="1">
      <c r="AY191" s="365">
        <f t="shared" si="79"/>
      </c>
      <c r="AZ191" s="365">
        <f t="shared" si="80"/>
      </c>
      <c r="BA191" s="365">
        <f t="shared" si="81"/>
      </c>
      <c r="BB191" s="365">
        <f t="shared" si="82"/>
      </c>
      <c r="BC191" s="365">
        <f t="shared" si="83"/>
      </c>
      <c r="BD191" s="365">
        <f t="shared" si="84"/>
      </c>
      <c r="BE191" s="365">
        <f t="shared" si="85"/>
      </c>
      <c r="BF191" s="365">
        <f t="shared" si="86"/>
      </c>
      <c r="BG191" s="365">
        <f t="shared" si="87"/>
      </c>
      <c r="BH191" s="365">
        <f t="shared" si="88"/>
      </c>
      <c r="BI191" s="365">
        <f t="shared" si="89"/>
      </c>
      <c r="BJ191" s="365">
        <f t="shared" si="90"/>
      </c>
    </row>
    <row r="192" spans="51:62" ht="13.5" hidden="1">
      <c r="AY192" s="365">
        <f t="shared" si="79"/>
      </c>
      <c r="AZ192" s="365">
        <f t="shared" si="80"/>
      </c>
      <c r="BA192" s="365">
        <f t="shared" si="81"/>
      </c>
      <c r="BB192" s="365">
        <f t="shared" si="82"/>
      </c>
      <c r="BC192" s="365">
        <f t="shared" si="83"/>
      </c>
      <c r="BD192" s="365">
        <f t="shared" si="84"/>
      </c>
      <c r="BE192" s="365">
        <f t="shared" si="85"/>
      </c>
      <c r="BF192" s="365">
        <f t="shared" si="86"/>
      </c>
      <c r="BG192" s="365">
        <f t="shared" si="87"/>
      </c>
      <c r="BH192" s="365">
        <f t="shared" si="88"/>
      </c>
      <c r="BI192" s="365">
        <f t="shared" si="89"/>
      </c>
      <c r="BJ192" s="365">
        <f t="shared" si="90"/>
      </c>
    </row>
    <row r="193" spans="51:62" ht="13.5" hidden="1">
      <c r="AY193" s="365">
        <f t="shared" si="79"/>
      </c>
      <c r="AZ193" s="365">
        <f t="shared" si="80"/>
      </c>
      <c r="BA193" s="365">
        <f t="shared" si="81"/>
      </c>
      <c r="BB193" s="365">
        <f t="shared" si="82"/>
      </c>
      <c r="BC193" s="365">
        <f t="shared" si="83"/>
      </c>
      <c r="BD193" s="365">
        <f t="shared" si="84"/>
      </c>
      <c r="BE193" s="365">
        <f t="shared" si="85"/>
      </c>
      <c r="BF193" s="365">
        <f t="shared" si="86"/>
      </c>
      <c r="BG193" s="365">
        <f t="shared" si="87"/>
      </c>
      <c r="BH193" s="365">
        <f t="shared" si="88"/>
      </c>
      <c r="BI193" s="365">
        <f t="shared" si="89"/>
      </c>
      <c r="BJ193" s="365">
        <f t="shared" si="90"/>
      </c>
    </row>
    <row r="194" spans="51:62" ht="13.5" hidden="1">
      <c r="AY194" s="365">
        <f t="shared" si="79"/>
      </c>
      <c r="AZ194" s="365">
        <f t="shared" si="80"/>
      </c>
      <c r="BA194" s="365">
        <f t="shared" si="81"/>
      </c>
      <c r="BB194" s="365">
        <f t="shared" si="82"/>
      </c>
      <c r="BC194" s="365">
        <f t="shared" si="83"/>
      </c>
      <c r="BD194" s="365">
        <f t="shared" si="84"/>
      </c>
      <c r="BE194" s="365">
        <f t="shared" si="85"/>
      </c>
      <c r="BF194" s="365">
        <f t="shared" si="86"/>
      </c>
      <c r="BG194" s="365">
        <f t="shared" si="87"/>
      </c>
      <c r="BH194" s="365">
        <f t="shared" si="88"/>
      </c>
      <c r="BI194" s="365">
        <f t="shared" si="89"/>
      </c>
      <c r="BJ194" s="365">
        <f t="shared" si="90"/>
      </c>
    </row>
    <row r="195" spans="51:62" ht="13.5" hidden="1">
      <c r="AY195" s="365">
        <f t="shared" si="79"/>
      </c>
      <c r="AZ195" s="365">
        <f t="shared" si="80"/>
      </c>
      <c r="BA195" s="365">
        <f t="shared" si="81"/>
      </c>
      <c r="BB195" s="365">
        <f t="shared" si="82"/>
      </c>
      <c r="BC195" s="365">
        <f t="shared" si="83"/>
      </c>
      <c r="BD195" s="365">
        <f t="shared" si="84"/>
      </c>
      <c r="BE195" s="365">
        <f t="shared" si="85"/>
      </c>
      <c r="BF195" s="365">
        <f t="shared" si="86"/>
      </c>
      <c r="BG195" s="365">
        <f t="shared" si="87"/>
      </c>
      <c r="BH195" s="365">
        <f t="shared" si="88"/>
      </c>
      <c r="BI195" s="365">
        <f t="shared" si="89"/>
      </c>
      <c r="BJ195" s="365">
        <f t="shared" si="90"/>
      </c>
    </row>
  </sheetData>
  <sheetProtection password="CA69" sheet="1"/>
  <mergeCells count="24">
    <mergeCell ref="F3:F5"/>
    <mergeCell ref="G3:G5"/>
    <mergeCell ref="AY1:BO1"/>
    <mergeCell ref="E1:O1"/>
    <mergeCell ref="E2:O2"/>
    <mergeCell ref="P1:AG1"/>
    <mergeCell ref="P2:AG2"/>
    <mergeCell ref="AD4:AD5"/>
    <mergeCell ref="AC3:AV3"/>
    <mergeCell ref="AE4:AJ4"/>
    <mergeCell ref="B3:B5"/>
    <mergeCell ref="C3:C5"/>
    <mergeCell ref="D3:D5"/>
    <mergeCell ref="E3:E5"/>
    <mergeCell ref="I3:AB3"/>
    <mergeCell ref="H3:H5"/>
    <mergeCell ref="I4:I5"/>
    <mergeCell ref="J4:J5"/>
    <mergeCell ref="K4:P4"/>
    <mergeCell ref="Q4:V4"/>
    <mergeCell ref="W4:AB4"/>
    <mergeCell ref="AQ4:AV4"/>
    <mergeCell ref="AC4:AC5"/>
    <mergeCell ref="AK4:AP4"/>
  </mergeCells>
  <conditionalFormatting sqref="AY106:BJ195 I4:J4 Q2:AB8 BA9 BC9 BE9 BG9 BI9 A1:A65536 K3:O8 F3:J3 B1:E3 AC2:AD4 P1:P8 AE3:AG8 AH1:BI8 A6:AY7 A12:AV50 BJ1:IV65536 B9:E9 B12:BI65536 A10:E11 G10:BI11 G9:AY9 F9:F11">
    <cfRule type="cellIs" priority="1" dxfId="1" operator="equal">
      <formula>"不開講"</formula>
    </cfRule>
    <cfRule type="cellIs" priority="2" dxfId="0" operator="equal">
      <formula>"○"</formula>
    </cfRule>
  </conditionalFormatting>
  <dataValidations count="6">
    <dataValidation type="list" allowBlank="1" showInputMessage="1" showErrorMessage="1" sqref="V6:V7 AB6:AB7 AJ6:AJ7 AP6:AP7 AV6:AV7 P6:P7 AV9:AV50 P9:P50 V9:V50 AB9:AB50 AJ9:AJ50 AP9:AP50">
      <formula1>講座出席形態</formula1>
    </dataValidation>
    <dataValidation type="list" allowBlank="1" showInputMessage="1" showErrorMessage="1" sqref="B6:B7 B9:B50">
      <formula1>学年</formula1>
    </dataValidation>
    <dataValidation type="list" allowBlank="1" showInputMessage="1" showErrorMessage="1" sqref="D6:D7 D9:D50">
      <formula1>参加者性別</formula1>
    </dataValidation>
    <dataValidation type="list" allowBlank="1" showInputMessage="1" showErrorMessage="1" sqref="AC6:AC7 I6:I7 AC9:AC50 I9:I50">
      <formula1>参加日</formula1>
    </dataValidation>
    <dataValidation type="list" allowBlank="1" showInputMessage="1" showErrorMessage="1" sqref="AD6:AD7 J6:J7 AD9:AD50 J9:J50">
      <formula1>色コース</formula1>
    </dataValidation>
    <dataValidation type="list" allowBlank="1" showInputMessage="1" showErrorMessage="1" sqref="E6:E7 E9:E50">
      <formula1>バス希望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208"/>
  <sheetViews>
    <sheetView zoomScalePageLayoutView="0" workbookViewId="0" topLeftCell="A182">
      <selection activeCell="AT191" sqref="AT191:AT202"/>
    </sheetView>
  </sheetViews>
  <sheetFormatPr defaultColWidth="0" defaultRowHeight="16.5" customHeight="1" zeroHeight="1"/>
  <cols>
    <col min="1" max="2" width="2.375" style="60" customWidth="1"/>
    <col min="3" max="8" width="2.75390625" style="60" customWidth="1"/>
    <col min="9" max="16" width="2.75390625" style="58" customWidth="1"/>
    <col min="17" max="45" width="2.25390625" style="58" customWidth="1"/>
    <col min="46" max="46" width="24.75390625" style="58" customWidth="1"/>
    <col min="47" max="47" width="3.125" style="58" customWidth="1"/>
    <col min="48" max="16384" width="3.125" style="58" hidden="1" customWidth="1"/>
  </cols>
  <sheetData>
    <row r="1" spans="1:46" s="329" customFormat="1" ht="9.75" customHeight="1">
      <c r="A1" s="426" t="s">
        <v>225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7"/>
      <c r="N1" s="427"/>
      <c r="O1" s="625">
        <v>1</v>
      </c>
      <c r="P1" s="625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626" t="s">
        <v>378</v>
      </c>
      <c r="AF1" s="626"/>
      <c r="AG1" s="626"/>
      <c r="AH1" s="626"/>
      <c r="AI1" s="626"/>
      <c r="AJ1" s="626"/>
      <c r="AK1" s="626"/>
      <c r="AL1" s="626"/>
      <c r="AM1" s="626"/>
      <c r="AN1" s="626"/>
      <c r="AO1" s="626"/>
      <c r="AP1" s="626"/>
      <c r="AQ1" s="626"/>
      <c r="AR1" s="626"/>
      <c r="AS1" s="626"/>
      <c r="AT1" s="427"/>
    </row>
    <row r="2" spans="1:46" s="329" customFormat="1" ht="9.75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7"/>
      <c r="N2" s="427"/>
      <c r="O2" s="625"/>
      <c r="P2" s="625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626"/>
      <c r="AF2" s="626"/>
      <c r="AG2" s="626"/>
      <c r="AH2" s="626"/>
      <c r="AI2" s="626"/>
      <c r="AJ2" s="626"/>
      <c r="AK2" s="626"/>
      <c r="AL2" s="626"/>
      <c r="AM2" s="626"/>
      <c r="AN2" s="626"/>
      <c r="AO2" s="626"/>
      <c r="AP2" s="626"/>
      <c r="AQ2" s="626"/>
      <c r="AR2" s="626"/>
      <c r="AS2" s="626"/>
      <c r="AT2" s="427"/>
    </row>
    <row r="3" spans="1:45" ht="3.75" customHeight="1" thickBot="1">
      <c r="A3" s="56"/>
      <c r="B3" s="56"/>
      <c r="C3" s="56"/>
      <c r="D3" s="56"/>
      <c r="E3" s="56"/>
      <c r="F3" s="56"/>
      <c r="G3" s="56"/>
      <c r="H3" s="56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</row>
    <row r="4" spans="1:46" s="59" customFormat="1" ht="12.75" customHeight="1">
      <c r="A4" s="572" t="s">
        <v>201</v>
      </c>
      <c r="B4" s="573"/>
      <c r="C4" s="573"/>
      <c r="D4" s="574"/>
      <c r="E4" s="575"/>
      <c r="F4" s="558" t="s">
        <v>202</v>
      </c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62" t="s">
        <v>203</v>
      </c>
      <c r="AI4" s="562"/>
      <c r="AJ4" s="562"/>
      <c r="AK4" s="562"/>
      <c r="AL4" s="562"/>
      <c r="AM4" s="562"/>
      <c r="AN4" s="562"/>
      <c r="AO4" s="562"/>
      <c r="AP4" s="562"/>
      <c r="AQ4" s="562"/>
      <c r="AR4" s="562"/>
      <c r="AS4" s="562"/>
      <c r="AT4" s="563"/>
    </row>
    <row r="5" spans="1:46" s="59" customFormat="1" ht="12.75" customHeight="1">
      <c r="A5" s="576"/>
      <c r="B5" s="577"/>
      <c r="C5" s="577"/>
      <c r="D5" s="578"/>
      <c r="E5" s="579"/>
      <c r="F5" s="560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561"/>
      <c r="AB5" s="561"/>
      <c r="AC5" s="561"/>
      <c r="AD5" s="561"/>
      <c r="AE5" s="561"/>
      <c r="AF5" s="561"/>
      <c r="AG5" s="561"/>
      <c r="AH5" s="564"/>
      <c r="AI5" s="564"/>
      <c r="AJ5" s="564"/>
      <c r="AK5" s="564"/>
      <c r="AL5" s="564"/>
      <c r="AM5" s="564"/>
      <c r="AN5" s="564"/>
      <c r="AO5" s="564"/>
      <c r="AP5" s="564"/>
      <c r="AQ5" s="564"/>
      <c r="AR5" s="564"/>
      <c r="AS5" s="564"/>
      <c r="AT5" s="565"/>
    </row>
    <row r="6" spans="1:46" ht="12.75" customHeight="1" thickBot="1">
      <c r="A6" s="580"/>
      <c r="B6" s="581"/>
      <c r="C6" s="581"/>
      <c r="D6" s="582"/>
      <c r="E6" s="583"/>
      <c r="F6" s="566" t="s">
        <v>204</v>
      </c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567"/>
      <c r="R6" s="567"/>
      <c r="S6" s="567"/>
      <c r="T6" s="567"/>
      <c r="U6" s="567"/>
      <c r="V6" s="567"/>
      <c r="W6" s="567"/>
      <c r="X6" s="567"/>
      <c r="Y6" s="567"/>
      <c r="Z6" s="567"/>
      <c r="AA6" s="567"/>
      <c r="AB6" s="567"/>
      <c r="AC6" s="567"/>
      <c r="AD6" s="567"/>
      <c r="AE6" s="567"/>
      <c r="AF6" s="567"/>
      <c r="AG6" s="567"/>
      <c r="AH6" s="567"/>
      <c r="AI6" s="567"/>
      <c r="AJ6" s="567"/>
      <c r="AK6" s="567"/>
      <c r="AL6" s="567"/>
      <c r="AM6" s="567"/>
      <c r="AN6" s="567"/>
      <c r="AO6" s="567"/>
      <c r="AP6" s="567"/>
      <c r="AQ6" s="567"/>
      <c r="AR6" s="567"/>
      <c r="AS6" s="567"/>
      <c r="AT6" s="568"/>
    </row>
    <row r="7" spans="1:46" ht="12.75" customHeight="1" thickTop="1">
      <c r="A7" s="584" t="s">
        <v>205</v>
      </c>
      <c r="B7" s="585"/>
      <c r="C7" s="585"/>
      <c r="D7" s="585"/>
      <c r="E7" s="586"/>
      <c r="F7" s="434" t="s">
        <v>557</v>
      </c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435"/>
      <c r="AA7" s="435"/>
      <c r="AB7" s="435"/>
      <c r="AC7" s="435"/>
      <c r="AD7" s="435"/>
      <c r="AE7" s="435"/>
      <c r="AF7" s="435"/>
      <c r="AG7" s="435"/>
      <c r="AH7" s="435"/>
      <c r="AI7" s="435"/>
      <c r="AJ7" s="435"/>
      <c r="AK7" s="435"/>
      <c r="AL7" s="435"/>
      <c r="AM7" s="435"/>
      <c r="AN7" s="435"/>
      <c r="AO7" s="435"/>
      <c r="AP7" s="435"/>
      <c r="AQ7" s="435"/>
      <c r="AR7" s="435"/>
      <c r="AS7" s="435"/>
      <c r="AT7" s="436"/>
    </row>
    <row r="8" spans="1:46" ht="12.75" customHeight="1" thickBot="1">
      <c r="A8" s="587"/>
      <c r="B8" s="588"/>
      <c r="C8" s="588"/>
      <c r="D8" s="588"/>
      <c r="E8" s="589"/>
      <c r="F8" s="437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9"/>
    </row>
    <row r="9" spans="1:46" ht="15" customHeight="1" thickTop="1">
      <c r="A9" s="593" t="s">
        <v>157</v>
      </c>
      <c r="B9" s="594"/>
      <c r="C9" s="594"/>
      <c r="D9" s="594"/>
      <c r="E9" s="595"/>
      <c r="F9" s="590">
        <f>IF('①基礎情報を入力して下さい。'!$C$2="","",'①基礎情報を入力して下さい。'!$C$2)</f>
      </c>
      <c r="G9" s="590"/>
      <c r="H9" s="590"/>
      <c r="I9" s="590"/>
      <c r="J9" s="590"/>
      <c r="K9" s="590"/>
      <c r="L9" s="590"/>
      <c r="M9" s="592" t="s">
        <v>158</v>
      </c>
      <c r="N9" s="531">
        <f>IF('①基礎情報を入力して下さい。'!$E$2="","",'①基礎情報を入力して下さい。'!$E$2)</f>
      </c>
      <c r="O9" s="531"/>
      <c r="P9" s="531"/>
      <c r="Q9" s="531"/>
      <c r="R9" s="531"/>
      <c r="S9" s="531"/>
      <c r="T9" s="531"/>
      <c r="U9" s="531"/>
      <c r="V9" s="531"/>
      <c r="W9" s="533" t="s">
        <v>159</v>
      </c>
      <c r="X9" s="533"/>
      <c r="Y9" s="534"/>
      <c r="Z9" s="537" t="s">
        <v>377</v>
      </c>
      <c r="AA9" s="538"/>
      <c r="AB9" s="440">
        <f>IF('①基礎情報を入力して下さい。'!$C$3="","",'①基礎情報を入力して下さい。'!$C$3)</f>
      </c>
      <c r="AC9" s="441"/>
      <c r="AD9" s="441"/>
      <c r="AE9" s="441"/>
      <c r="AF9" s="441"/>
      <c r="AG9" s="441"/>
      <c r="AH9" s="441"/>
      <c r="AI9" s="441"/>
      <c r="AJ9" s="442"/>
      <c r="AK9" s="442"/>
      <c r="AL9" s="443"/>
      <c r="AM9" s="544" t="s">
        <v>206</v>
      </c>
      <c r="AN9" s="545"/>
      <c r="AO9" s="546">
        <f>IF('①基礎情報を入力して下さい。'!$C$5="","",'①基礎情報を入力して下さい。'!$C$5)</f>
      </c>
      <c r="AP9" s="547"/>
      <c r="AQ9" s="547"/>
      <c r="AR9" s="547"/>
      <c r="AS9" s="547"/>
      <c r="AT9" s="548"/>
    </row>
    <row r="10" spans="1:46" ht="15" customHeight="1">
      <c r="A10" s="596"/>
      <c r="B10" s="597"/>
      <c r="C10" s="597"/>
      <c r="D10" s="597"/>
      <c r="E10" s="598"/>
      <c r="F10" s="591"/>
      <c r="G10" s="591"/>
      <c r="H10" s="591"/>
      <c r="I10" s="591"/>
      <c r="J10" s="591"/>
      <c r="K10" s="591"/>
      <c r="L10" s="591"/>
      <c r="M10" s="592"/>
      <c r="N10" s="532"/>
      <c r="O10" s="532"/>
      <c r="P10" s="532"/>
      <c r="Q10" s="532"/>
      <c r="R10" s="532"/>
      <c r="S10" s="532"/>
      <c r="T10" s="532"/>
      <c r="U10" s="532"/>
      <c r="V10" s="532"/>
      <c r="W10" s="535"/>
      <c r="X10" s="535"/>
      <c r="Y10" s="536"/>
      <c r="Z10" s="529" t="s">
        <v>376</v>
      </c>
      <c r="AA10" s="530"/>
      <c r="AB10" s="444">
        <f>IF('①基礎情報を入力して下さい。'!$C$4="","",'①基礎情報を入力して下さい。'!$C$4)</f>
      </c>
      <c r="AC10" s="445"/>
      <c r="AD10" s="445"/>
      <c r="AE10" s="445"/>
      <c r="AF10" s="445"/>
      <c r="AG10" s="445"/>
      <c r="AH10" s="445"/>
      <c r="AI10" s="445"/>
      <c r="AJ10" s="446"/>
      <c r="AK10" s="446"/>
      <c r="AL10" s="447"/>
      <c r="AM10" s="544"/>
      <c r="AN10" s="545"/>
      <c r="AO10" s="549"/>
      <c r="AP10" s="550"/>
      <c r="AQ10" s="550"/>
      <c r="AR10" s="550"/>
      <c r="AS10" s="550"/>
      <c r="AT10" s="551"/>
    </row>
    <row r="11" spans="1:46" ht="15" customHeight="1">
      <c r="A11" s="509" t="s">
        <v>207</v>
      </c>
      <c r="B11" s="510"/>
      <c r="C11" s="510"/>
      <c r="D11" s="510"/>
      <c r="E11" s="511"/>
      <c r="F11" s="515">
        <f>IF('①基礎情報を入力して下さい。'!$C$6="","",'①基礎情報を入力して下さい。'!$C$6)</f>
      </c>
      <c r="G11" s="515"/>
      <c r="H11" s="515" t="s">
        <v>226</v>
      </c>
      <c r="I11" s="515">
        <f>IF('①基礎情報を入力して下さい。'!$F$6="","",'①基礎情報を入力して下さい。'!$F$6)</f>
      </c>
      <c r="J11" s="515"/>
      <c r="K11" s="515" t="s">
        <v>227</v>
      </c>
      <c r="L11" s="519" t="s">
        <v>208</v>
      </c>
      <c r="M11" s="520"/>
      <c r="N11" s="523" t="s">
        <v>3</v>
      </c>
      <c r="O11" s="517"/>
      <c r="P11" s="517" t="s">
        <v>226</v>
      </c>
      <c r="Q11" s="556">
        <f>IF('①基礎情報を入力して下さい。'!$C$7="","",'①基礎情報を入力して下さい。'!$C$7)</f>
      </c>
      <c r="R11" s="556"/>
      <c r="S11" s="556"/>
      <c r="T11" s="556"/>
      <c r="U11" s="556"/>
      <c r="V11" s="556"/>
      <c r="W11" s="556">
        <f>IF('①基礎情報を入力して下さい。'!$G$7="","",'①基礎情報を入力して下さい。'!$G$7)</f>
      </c>
      <c r="X11" s="556"/>
      <c r="Y11" s="525" t="s">
        <v>227</v>
      </c>
      <c r="Z11" s="517" t="s">
        <v>226</v>
      </c>
      <c r="AA11" s="556">
        <f>IF('①基礎情報を入力して下さい。'!$C$8="","",'①基礎情報を入力して下さい。'!$C$8)</f>
      </c>
      <c r="AB11" s="556"/>
      <c r="AC11" s="556"/>
      <c r="AD11" s="556"/>
      <c r="AE11" s="556"/>
      <c r="AF11" s="556"/>
      <c r="AG11" s="556">
        <f>IF('①基礎情報を入力して下さい。'!$G$8="","",'①基礎情報を入力して下さい。'!$G$8)</f>
      </c>
      <c r="AH11" s="556"/>
      <c r="AI11" s="599" t="s">
        <v>227</v>
      </c>
      <c r="AJ11" s="517" t="s">
        <v>226</v>
      </c>
      <c r="AK11" s="556">
        <f>IF('①基礎情報を入力して下さい。'!$C$9="","",'①基礎情報を入力して下さい。'!$C$9)</f>
      </c>
      <c r="AL11" s="556"/>
      <c r="AM11" s="556"/>
      <c r="AN11" s="556"/>
      <c r="AO11" s="556"/>
      <c r="AP11" s="556"/>
      <c r="AQ11" s="556">
        <f>IF('①基礎情報を入力して下さい。'!$G$9="","",'①基礎情報を入力して下さい。'!$G$9)</f>
      </c>
      <c r="AR11" s="556"/>
      <c r="AS11" s="552" t="s">
        <v>227</v>
      </c>
      <c r="AT11" s="553"/>
    </row>
    <row r="12" spans="1:46" ht="15" customHeight="1" thickBot="1">
      <c r="A12" s="512"/>
      <c r="B12" s="513"/>
      <c r="C12" s="513"/>
      <c r="D12" s="513"/>
      <c r="E12" s="514"/>
      <c r="F12" s="516"/>
      <c r="G12" s="516"/>
      <c r="H12" s="516"/>
      <c r="I12" s="516"/>
      <c r="J12" s="516"/>
      <c r="K12" s="516"/>
      <c r="L12" s="521"/>
      <c r="M12" s="522"/>
      <c r="N12" s="524"/>
      <c r="O12" s="518"/>
      <c r="P12" s="518"/>
      <c r="Q12" s="557"/>
      <c r="R12" s="557"/>
      <c r="S12" s="557"/>
      <c r="T12" s="557"/>
      <c r="U12" s="557"/>
      <c r="V12" s="557"/>
      <c r="W12" s="557"/>
      <c r="X12" s="557"/>
      <c r="Y12" s="526"/>
      <c r="Z12" s="518"/>
      <c r="AA12" s="557"/>
      <c r="AB12" s="557"/>
      <c r="AC12" s="557"/>
      <c r="AD12" s="557"/>
      <c r="AE12" s="557"/>
      <c r="AF12" s="557"/>
      <c r="AG12" s="557"/>
      <c r="AH12" s="557"/>
      <c r="AI12" s="526"/>
      <c r="AJ12" s="518"/>
      <c r="AK12" s="557"/>
      <c r="AL12" s="557"/>
      <c r="AM12" s="557"/>
      <c r="AN12" s="557"/>
      <c r="AO12" s="557"/>
      <c r="AP12" s="557"/>
      <c r="AQ12" s="557"/>
      <c r="AR12" s="557"/>
      <c r="AS12" s="554"/>
      <c r="AT12" s="555"/>
    </row>
    <row r="13" spans="1:45" ht="3.75" customHeight="1" thickBot="1">
      <c r="A13" s="56"/>
      <c r="B13" s="56"/>
      <c r="C13" s="56"/>
      <c r="D13" s="56"/>
      <c r="E13" s="56"/>
      <c r="F13" s="56"/>
      <c r="G13" s="56"/>
      <c r="H13" s="56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</row>
    <row r="14" spans="1:46" ht="18" customHeight="1">
      <c r="A14" s="492" t="s">
        <v>209</v>
      </c>
      <c r="B14" s="493"/>
      <c r="C14" s="498" t="s">
        <v>210</v>
      </c>
      <c r="D14" s="493"/>
      <c r="E14" s="501" t="s">
        <v>211</v>
      </c>
      <c r="F14" s="501"/>
      <c r="G14" s="501"/>
      <c r="H14" s="501"/>
      <c r="I14" s="501"/>
      <c r="J14" s="501"/>
      <c r="K14" s="504" t="s">
        <v>212</v>
      </c>
      <c r="L14" s="504"/>
      <c r="M14" s="501" t="s">
        <v>213</v>
      </c>
      <c r="N14" s="501"/>
      <c r="O14" s="501" t="s">
        <v>214</v>
      </c>
      <c r="P14" s="501"/>
      <c r="Q14" s="541" t="s">
        <v>215</v>
      </c>
      <c r="R14" s="541"/>
      <c r="S14" s="541"/>
      <c r="T14" s="541"/>
      <c r="U14" s="541"/>
      <c r="V14" s="541"/>
      <c r="W14" s="541"/>
      <c r="X14" s="541"/>
      <c r="Y14" s="541"/>
      <c r="Z14" s="541"/>
      <c r="AA14" s="541"/>
      <c r="AB14" s="541"/>
      <c r="AC14" s="541"/>
      <c r="AD14" s="541"/>
      <c r="AE14" s="541"/>
      <c r="AF14" s="541"/>
      <c r="AG14" s="541"/>
      <c r="AH14" s="541"/>
      <c r="AI14" s="541"/>
      <c r="AJ14" s="541"/>
      <c r="AK14" s="541"/>
      <c r="AL14" s="541"/>
      <c r="AM14" s="541"/>
      <c r="AN14" s="541"/>
      <c r="AO14" s="541"/>
      <c r="AP14" s="541"/>
      <c r="AQ14" s="541"/>
      <c r="AR14" s="541"/>
      <c r="AS14" s="623"/>
      <c r="AT14" s="458" t="s">
        <v>372</v>
      </c>
    </row>
    <row r="15" spans="1:46" ht="18" customHeight="1">
      <c r="A15" s="494"/>
      <c r="B15" s="495"/>
      <c r="C15" s="499"/>
      <c r="D15" s="495"/>
      <c r="E15" s="502"/>
      <c r="F15" s="502"/>
      <c r="G15" s="502"/>
      <c r="H15" s="502"/>
      <c r="I15" s="502"/>
      <c r="J15" s="502"/>
      <c r="K15" s="505"/>
      <c r="L15" s="505"/>
      <c r="M15" s="502"/>
      <c r="N15" s="502"/>
      <c r="O15" s="502"/>
      <c r="P15" s="502"/>
      <c r="Q15" s="505" t="s">
        <v>216</v>
      </c>
      <c r="R15" s="505"/>
      <c r="S15" s="539" t="s">
        <v>217</v>
      </c>
      <c r="T15" s="539"/>
      <c r="U15" s="539"/>
      <c r="V15" s="502" t="s">
        <v>218</v>
      </c>
      <c r="W15" s="502"/>
      <c r="X15" s="502"/>
      <c r="Y15" s="539" t="s">
        <v>219</v>
      </c>
      <c r="Z15" s="539"/>
      <c r="AA15" s="539"/>
      <c r="AB15" s="539"/>
      <c r="AC15" s="539"/>
      <c r="AD15" s="539"/>
      <c r="AE15" s="539"/>
      <c r="AF15" s="539" t="s">
        <v>220</v>
      </c>
      <c r="AG15" s="539"/>
      <c r="AH15" s="539"/>
      <c r="AI15" s="539"/>
      <c r="AJ15" s="539"/>
      <c r="AK15" s="539"/>
      <c r="AL15" s="539"/>
      <c r="AM15" s="539" t="s">
        <v>221</v>
      </c>
      <c r="AN15" s="539"/>
      <c r="AO15" s="539"/>
      <c r="AP15" s="539"/>
      <c r="AQ15" s="539"/>
      <c r="AR15" s="539"/>
      <c r="AS15" s="627"/>
      <c r="AT15" s="459"/>
    </row>
    <row r="16" spans="1:46" ht="18" customHeight="1" thickBot="1">
      <c r="A16" s="496"/>
      <c r="B16" s="497"/>
      <c r="C16" s="500"/>
      <c r="D16" s="497"/>
      <c r="E16" s="503"/>
      <c r="F16" s="503"/>
      <c r="G16" s="503"/>
      <c r="H16" s="503"/>
      <c r="I16" s="503"/>
      <c r="J16" s="503"/>
      <c r="K16" s="506"/>
      <c r="L16" s="506"/>
      <c r="M16" s="503"/>
      <c r="N16" s="503"/>
      <c r="O16" s="503"/>
      <c r="P16" s="503"/>
      <c r="Q16" s="506"/>
      <c r="R16" s="506"/>
      <c r="S16" s="540"/>
      <c r="T16" s="540"/>
      <c r="U16" s="540"/>
      <c r="V16" s="503"/>
      <c r="W16" s="503"/>
      <c r="X16" s="503"/>
      <c r="Y16" s="543" t="s">
        <v>209</v>
      </c>
      <c r="Z16" s="543"/>
      <c r="AA16" s="543"/>
      <c r="AB16" s="543"/>
      <c r="AC16" s="527" t="s">
        <v>222</v>
      </c>
      <c r="AD16" s="527"/>
      <c r="AE16" s="527"/>
      <c r="AF16" s="543" t="s">
        <v>209</v>
      </c>
      <c r="AG16" s="543"/>
      <c r="AH16" s="543"/>
      <c r="AI16" s="543"/>
      <c r="AJ16" s="527" t="s">
        <v>222</v>
      </c>
      <c r="AK16" s="527"/>
      <c r="AL16" s="527"/>
      <c r="AM16" s="543" t="s">
        <v>209</v>
      </c>
      <c r="AN16" s="543"/>
      <c r="AO16" s="543"/>
      <c r="AP16" s="543"/>
      <c r="AQ16" s="527" t="s">
        <v>222</v>
      </c>
      <c r="AR16" s="527"/>
      <c r="AS16" s="624"/>
      <c r="AT16" s="460"/>
    </row>
    <row r="17" spans="1:46" ht="17.25" customHeight="1" thickTop="1">
      <c r="A17" s="600">
        <v>1</v>
      </c>
      <c r="B17" s="601"/>
      <c r="C17" s="609">
        <f>IF(VLOOKUP('③このシートを印刷しＦＡＸして下さい。'!A17,'②講座希望を入力して下さい。'!$A$9:$AV$145,2,FALSE)="","",VLOOKUP('③このシートを印刷しＦＡＸして下さい。'!A17,'②講座希望を入力して下さい。'!$A$9:$AV$145,2,FALSE))</f>
      </c>
      <c r="D17" s="610"/>
      <c r="E17" s="609">
        <f>IF(VLOOKUP('③このシートを印刷しＦＡＸして下さい。'!A17,'②講座希望を入力して下さい。'!$A$9:$AV$145,3,FALSE)="","",VLOOKUP('③このシートを印刷しＦＡＸして下さい。'!A17,'②講座希望を入力して下さい。'!$A$9:$AV$145,3,FALSE))</f>
      </c>
      <c r="F17" s="613"/>
      <c r="G17" s="613"/>
      <c r="H17" s="613"/>
      <c r="I17" s="613"/>
      <c r="J17" s="610"/>
      <c r="K17" s="609">
        <f>IF(VLOOKUP('③このシートを印刷しＦＡＸして下さい。'!A17,'②講座希望を入力して下さい。'!$A$9:$AV$145,4,FALSE)="","",VLOOKUP('③このシートを印刷しＦＡＸして下さい。'!A17,'②講座希望を入力して下さい。'!$A$9:$AV$145,4,FALSE))</f>
      </c>
      <c r="L17" s="610"/>
      <c r="M17" s="609">
        <f>IF(VLOOKUP('③このシートを印刷しＦＡＸして下さい。'!A17,'②講座希望を入力して下さい。'!$A$9:$AV$145,5,FALSE)="","",VLOOKUP('③このシートを印刷しＦＡＸして下さい。'!A17,'②講座希望を入力して下さい。'!$A$9:$AV$145,5,FALSE))</f>
      </c>
      <c r="N17" s="610"/>
      <c r="O17" s="609">
        <f>IF(VLOOKUP('③このシートを印刷しＦＡＸして下さい。'!A17,'②講座希望を入力して下さい。'!$A$9:$AV$145,6,FALSE)="","",VLOOKUP('③このシートを印刷しＦＡＸして下さい。'!A17,'②講座希望を入力して下さい。'!$A$9:$AV$145,6,FALSE))</f>
      </c>
      <c r="P17" s="610"/>
      <c r="Q17" s="615" t="s">
        <v>223</v>
      </c>
      <c r="R17" s="616"/>
      <c r="S17" s="452">
        <f>IF(VLOOKUP('③このシートを印刷しＦＡＸして下さい。'!A17,'②講座希望を入力して下さい。'!$A$9:$AV$145,9,FALSE)="","",VLOOKUP('③このシートを印刷しＦＡＸして下さい。'!A17,'②講座希望を入力して下さい。'!$A$9:$AV$145,9,FALSE))</f>
      </c>
      <c r="T17" s="453"/>
      <c r="U17" s="454"/>
      <c r="V17" s="452">
        <f>IF(VLOOKUP('③このシートを印刷しＦＡＸして下さい。'!A17,'②講座希望を入力して下さい。'!$A$9:$AV$145,10,FALSE)="","",VLOOKUP('③このシートを印刷しＦＡＸして下さい。'!A17,'②講座希望を入力して下さい。'!$A$9:$AV$145,10,FALSE))</f>
      </c>
      <c r="W17" s="453"/>
      <c r="X17" s="454"/>
      <c r="Y17" s="452">
        <f>IF(VLOOKUP('③このシートを印刷しＦＡＸして下さい。'!A17,'②講座希望を入力して下さい。'!$A$9:$BX$145,51,FALSE)="","",VLOOKUP('③このシートを印刷しＦＡＸして下さい。'!A17,'②講座希望を入力して下さい。'!$A$9:$BX$145,51,FALSE))</f>
      </c>
      <c r="Z17" s="453"/>
      <c r="AA17" s="453"/>
      <c r="AB17" s="454"/>
      <c r="AC17" s="452">
        <f>IF(VLOOKUP('③このシートを印刷しＦＡＸして下さい。'!A17,'②講座希望を入力して下さい。'!$A$9:$BX$145,52,FALSE)="","",VLOOKUP('③このシートを印刷しＦＡＸして下さい。'!A17,'②講座希望を入力して下さい。'!$A$9:$BX$145,52,FALSE))</f>
      </c>
      <c r="AD17" s="453"/>
      <c r="AE17" s="454"/>
      <c r="AF17" s="452">
        <f>IF(VLOOKUP('③このシートを印刷しＦＡＸして下さい。'!A17,'②講座希望を入力して下さい。'!$A$9:$BX$145,53,FALSE)="","",VLOOKUP('③このシートを印刷しＦＡＸして下さい。'!A17,'②講座希望を入力して下さい。'!$A$9:$BX$145,53,FALSE))</f>
      </c>
      <c r="AG17" s="453"/>
      <c r="AH17" s="453"/>
      <c r="AI17" s="454"/>
      <c r="AJ17" s="452">
        <f>IF(VLOOKUP('③このシートを印刷しＦＡＸして下さい。'!A17,'②講座希望を入力して下さい。'!$A$9:$BX$145,54,FALSE)="","",VLOOKUP('③このシートを印刷しＦＡＸして下さい。'!A17,'②講座希望を入力して下さい。'!$A$9:$BX$145,54,FALSE))</f>
      </c>
      <c r="AK17" s="453"/>
      <c r="AL17" s="454"/>
      <c r="AM17" s="452">
        <f>IF(VLOOKUP('③このシートを印刷しＦＡＸして下さい。'!A17,'②講座希望を入力して下さい。'!$A$9:$BX$145,55,FALSE)="","",VLOOKUP('③このシートを印刷しＦＡＸして下さい。'!A17,'②講座希望を入力して下さい。'!$A$9:$BX$145,55,FALSE))</f>
      </c>
      <c r="AN17" s="453"/>
      <c r="AO17" s="453"/>
      <c r="AP17" s="454"/>
      <c r="AQ17" s="452">
        <f>IF(VLOOKUP('③このシートを印刷しＦＡＸして下さい。'!A17,'②講座希望を入力して下さい。'!$A$9:$BX$145,56,FALSE)="","",VLOOKUP('③このシートを印刷しＦＡＸして下さい。'!A17,'②講座希望を入力して下さい。'!$A$9:$BX$145,56,FALSE))</f>
      </c>
      <c r="AR17" s="453"/>
      <c r="AS17" s="453"/>
      <c r="AT17" s="421">
        <f>IF(E17="","",IF('②講座希望を入力して下さい。'!BP9&lt;&gt;"",'②講座希望を入力して下さい。'!BP9,"登録完了　・　要選択"))</f>
      </c>
    </row>
    <row r="18" spans="1:46" ht="17.25" customHeight="1" thickBot="1">
      <c r="A18" s="490"/>
      <c r="B18" s="491"/>
      <c r="C18" s="617"/>
      <c r="D18" s="618"/>
      <c r="E18" s="617"/>
      <c r="F18" s="619"/>
      <c r="G18" s="619"/>
      <c r="H18" s="619"/>
      <c r="I18" s="619"/>
      <c r="J18" s="618"/>
      <c r="K18" s="617"/>
      <c r="L18" s="618"/>
      <c r="M18" s="617"/>
      <c r="N18" s="618"/>
      <c r="O18" s="617"/>
      <c r="P18" s="618"/>
      <c r="Q18" s="620" t="s">
        <v>224</v>
      </c>
      <c r="R18" s="621"/>
      <c r="S18" s="607">
        <f>IF(VLOOKUP('③このシートを印刷しＦＡＸして下さい。'!A17,'②講座希望を入力して下さい。'!$A$9:$BX$145,29,FALSE)="","",VLOOKUP('③このシートを印刷しＦＡＸして下さい。'!A17,'②講座希望を入力して下さい。'!$A$9:$BX$145,29,FALSE))</f>
      </c>
      <c r="T18" s="608"/>
      <c r="U18" s="622"/>
      <c r="V18" s="607">
        <f>IF(VLOOKUP('③このシートを印刷しＦＡＸして下さい。'!A17,'②講座希望を入力して下さい。'!$A$9:$BX$145,30,FALSE)="","",VLOOKUP('③このシートを印刷しＦＡＸして下さい。'!A17,'②講座希望を入力して下さい。'!$A$9:$BX$145,30,FALSE))</f>
      </c>
      <c r="W18" s="608"/>
      <c r="X18" s="622"/>
      <c r="Y18" s="607">
        <f>IF(VLOOKUP('③このシートを印刷しＦＡＸして下さい。'!A17,'②講座希望を入力して下さい。'!$A$9:$BX$145,57,FALSE)="","",VLOOKUP('③このシートを印刷しＦＡＸして下さい。'!A17,'②講座希望を入力して下さい。'!$A$9:$BX$145,57,FALSE))</f>
      </c>
      <c r="Z18" s="608"/>
      <c r="AA18" s="608"/>
      <c r="AB18" s="622"/>
      <c r="AC18" s="607">
        <f>IF(VLOOKUP('③このシートを印刷しＦＡＸして下さい。'!A17,'②講座希望を入力して下さい。'!$A$9:$BX$145,58,FALSE)="","",VLOOKUP('③このシートを印刷しＦＡＸして下さい。'!A17,'②講座希望を入力して下さい。'!$A$9:$BX$145,58,FALSE))</f>
      </c>
      <c r="AD18" s="608"/>
      <c r="AE18" s="622"/>
      <c r="AF18" s="607">
        <f>IF(VLOOKUP('③このシートを印刷しＦＡＸして下さい。'!A17,'②講座希望を入力して下さい。'!$A$9:$BX$145,59,FALSE)="","",VLOOKUP('③このシートを印刷しＦＡＸして下さい。'!A17,'②講座希望を入力して下さい。'!$A$9:$BX$145,59,FALSE))</f>
      </c>
      <c r="AG18" s="608"/>
      <c r="AH18" s="608"/>
      <c r="AI18" s="622"/>
      <c r="AJ18" s="607">
        <f>IF(VLOOKUP('③このシートを印刷しＦＡＸして下さい。'!A17,'②講座希望を入力して下さい。'!$A$9:$BX$145,60,FALSE)="","",VLOOKUP('③このシートを印刷しＦＡＸして下さい。'!A17,'②講座希望を入力して下さい。'!$A$9:$BX$145,60,FALSE))</f>
      </c>
      <c r="AK18" s="608"/>
      <c r="AL18" s="622"/>
      <c r="AM18" s="607">
        <f>IF(VLOOKUP('③このシートを印刷しＦＡＸして下さい。'!A17,'②講座希望を入力して下さい。'!$A$9:$BX$145,61,FALSE)="","",VLOOKUP('③このシートを印刷しＦＡＸして下さい。'!A17,'②講座希望を入力して下さい。'!$A$9:$BX$145,61,FALSE))</f>
      </c>
      <c r="AN18" s="608"/>
      <c r="AO18" s="608"/>
      <c r="AP18" s="622"/>
      <c r="AQ18" s="607">
        <f>IF(VLOOKUP('③このシートを印刷しＦＡＸして下さい。'!A17,'②講座希望を入力して下さい。'!$A$9:$BX$145,62,FALSE)="","",VLOOKUP('③このシートを印刷しＦＡＸして下さい。'!A17,'②講座希望を入力して下さい。'!$A$9:$BX$145,62,FALSE))</f>
      </c>
      <c r="AR18" s="608"/>
      <c r="AS18" s="608"/>
      <c r="AT18" s="422"/>
    </row>
    <row r="19" spans="1:46" ht="17.25" customHeight="1" thickTop="1">
      <c r="A19" s="448">
        <v>2</v>
      </c>
      <c r="B19" s="449"/>
      <c r="C19" s="609">
        <f>IF(VLOOKUP('③このシートを印刷しＦＡＸして下さい。'!A19,'②講座希望を入力して下さい。'!$A$9:$AV$145,2,FALSE)="","",VLOOKUP('③このシートを印刷しＦＡＸして下さい。'!A19,'②講座希望を入力して下さい。'!$A$9:$AV$145,2,FALSE))</f>
      </c>
      <c r="D19" s="610"/>
      <c r="E19" s="609">
        <f>IF(VLOOKUP('③このシートを印刷しＦＡＸして下さい。'!A19,'②講座希望を入力して下さい。'!$A$9:$AV$145,3,FALSE)="","",VLOOKUP('③このシートを印刷しＦＡＸして下さい。'!A19,'②講座希望を入力して下さい。'!$A$9:$AV$145,3,FALSE))</f>
      </c>
      <c r="F19" s="613"/>
      <c r="G19" s="613"/>
      <c r="H19" s="613"/>
      <c r="I19" s="613"/>
      <c r="J19" s="610"/>
      <c r="K19" s="609">
        <f>IF(VLOOKUP('③このシートを印刷しＦＡＸして下さい。'!A19,'②講座希望を入力して下さい。'!$A$9:$AV$145,4,FALSE)="","",VLOOKUP('③このシートを印刷しＦＡＸして下さい。'!A19,'②講座希望を入力して下さい。'!$A$9:$AV$145,4,FALSE))</f>
      </c>
      <c r="L19" s="610"/>
      <c r="M19" s="609">
        <f>IF(VLOOKUP('③このシートを印刷しＦＡＸして下さい。'!A19,'②講座希望を入力して下さい。'!$A$9:$AV$145,5,FALSE)="","",VLOOKUP('③このシートを印刷しＦＡＸして下さい。'!A19,'②講座希望を入力して下さい。'!$A$9:$AV$145,5,FALSE))</f>
      </c>
      <c r="N19" s="610"/>
      <c r="O19" s="609">
        <f>IF(VLOOKUP('③このシートを印刷しＦＡＸして下さい。'!A19,'②講座希望を入力して下さい。'!$A$9:$AV$145,6,FALSE)="","",VLOOKUP('③このシートを印刷しＦＡＸして下さい。'!A19,'②講座希望を入力して下さい。'!$A$9:$AV$145,6,FALSE))</f>
      </c>
      <c r="P19" s="610"/>
      <c r="Q19" s="615" t="s">
        <v>223</v>
      </c>
      <c r="R19" s="616"/>
      <c r="S19" s="452">
        <f>IF(VLOOKUP('③このシートを印刷しＦＡＸして下さい。'!A19,'②講座希望を入力して下さい。'!$A$9:$AV$145,9,FALSE)="","",VLOOKUP('③このシートを印刷しＦＡＸして下さい。'!A19,'②講座希望を入力して下さい。'!$A$9:$AV$145,9,FALSE))</f>
      </c>
      <c r="T19" s="453"/>
      <c r="U19" s="454"/>
      <c r="V19" s="452">
        <f>IF(VLOOKUP('③このシートを印刷しＦＡＸして下さい。'!A19,'②講座希望を入力して下さい。'!$A$9:$AV$145,10,FALSE)="","",VLOOKUP('③このシートを印刷しＦＡＸして下さい。'!A19,'②講座希望を入力して下さい。'!$A$9:$AV$145,10,FALSE))</f>
      </c>
      <c r="W19" s="453"/>
      <c r="X19" s="454"/>
      <c r="Y19" s="452">
        <f>IF(VLOOKUP('③このシートを印刷しＦＡＸして下さい。'!A19,'②講座希望を入力して下さい。'!$A$9:$BX$145,51,FALSE)="","",VLOOKUP('③このシートを印刷しＦＡＸして下さい。'!A19,'②講座希望を入力して下さい。'!$A$9:$BX$145,51,FALSE))</f>
      </c>
      <c r="Z19" s="453"/>
      <c r="AA19" s="453"/>
      <c r="AB19" s="454"/>
      <c r="AC19" s="452">
        <f>IF(VLOOKUP('③このシートを印刷しＦＡＸして下さい。'!A19,'②講座希望を入力して下さい。'!$A$9:$BX$145,52,FALSE)="","",VLOOKUP('③このシートを印刷しＦＡＸして下さい。'!A19,'②講座希望を入力して下さい。'!$A$9:$BX$145,52,FALSE))</f>
      </c>
      <c r="AD19" s="453"/>
      <c r="AE19" s="454"/>
      <c r="AF19" s="452">
        <f>IF(VLOOKUP('③このシートを印刷しＦＡＸして下さい。'!A19,'②講座希望を入力して下さい。'!$A$9:$BX$145,53,FALSE)="","",VLOOKUP('③このシートを印刷しＦＡＸして下さい。'!A19,'②講座希望を入力して下さい。'!$A$9:$BX$145,53,FALSE))</f>
      </c>
      <c r="AG19" s="453"/>
      <c r="AH19" s="453"/>
      <c r="AI19" s="454"/>
      <c r="AJ19" s="452">
        <f>IF(VLOOKUP('③このシートを印刷しＦＡＸして下さい。'!A19,'②講座希望を入力して下さい。'!$A$9:$BX$145,54,FALSE)="","",VLOOKUP('③このシートを印刷しＦＡＸして下さい。'!A19,'②講座希望を入力して下さい。'!$A$9:$BX$145,54,FALSE))</f>
      </c>
      <c r="AK19" s="453"/>
      <c r="AL19" s="454"/>
      <c r="AM19" s="452">
        <f>IF(VLOOKUP('③このシートを印刷しＦＡＸして下さい。'!A19,'②講座希望を入力して下さい。'!$A$9:$BX$145,55,FALSE)="","",VLOOKUP('③このシートを印刷しＦＡＸして下さい。'!A19,'②講座希望を入力して下さい。'!$A$9:$BX$145,55,FALSE))</f>
      </c>
      <c r="AN19" s="453"/>
      <c r="AO19" s="453"/>
      <c r="AP19" s="454"/>
      <c r="AQ19" s="452">
        <f>IF(VLOOKUP('③このシートを印刷しＦＡＸして下さい。'!A19,'②講座希望を入力して下さい。'!$A$9:$BX$145,56,FALSE)="","",VLOOKUP('③このシートを印刷しＦＡＸして下さい。'!A19,'②講座希望を入力して下さい。'!$A$9:$BX$145,56,FALSE))</f>
      </c>
      <c r="AR19" s="453"/>
      <c r="AS19" s="453"/>
      <c r="AT19" s="421">
        <f>IF(E19="","",IF('②講座希望を入力して下さい。'!BP10&lt;&gt;"",'②講座希望を入力して下さい。'!BP10,"登録完了　・　要選択"))</f>
      </c>
    </row>
    <row r="20" spans="1:46" ht="17.25" customHeight="1" thickBot="1">
      <c r="A20" s="490"/>
      <c r="B20" s="491"/>
      <c r="C20" s="617"/>
      <c r="D20" s="618"/>
      <c r="E20" s="617"/>
      <c r="F20" s="619"/>
      <c r="G20" s="619"/>
      <c r="H20" s="619"/>
      <c r="I20" s="619"/>
      <c r="J20" s="618"/>
      <c r="K20" s="617"/>
      <c r="L20" s="618"/>
      <c r="M20" s="617"/>
      <c r="N20" s="618"/>
      <c r="O20" s="617"/>
      <c r="P20" s="618"/>
      <c r="Q20" s="620" t="s">
        <v>224</v>
      </c>
      <c r="R20" s="621"/>
      <c r="S20" s="607">
        <f>IF(VLOOKUP('③このシートを印刷しＦＡＸして下さい。'!A19,'②講座希望を入力して下さい。'!$A$9:$BX$145,29,FALSE)="","",VLOOKUP('③このシートを印刷しＦＡＸして下さい。'!A19,'②講座希望を入力して下さい。'!$A$9:$BX$145,29,FALSE))</f>
      </c>
      <c r="T20" s="608"/>
      <c r="U20" s="622"/>
      <c r="V20" s="607">
        <f>IF(VLOOKUP('③このシートを印刷しＦＡＸして下さい。'!A19,'②講座希望を入力して下さい。'!$A$9:$BX$145,30,FALSE)="","",VLOOKUP('③このシートを印刷しＦＡＸして下さい。'!A19,'②講座希望を入力して下さい。'!$A$9:$BX$145,30,FALSE))</f>
      </c>
      <c r="W20" s="608"/>
      <c r="X20" s="622"/>
      <c r="Y20" s="607">
        <f>IF(VLOOKUP('③このシートを印刷しＦＡＸして下さい。'!A19,'②講座希望を入力して下さい。'!$A$9:$BX$145,57,FALSE)="","",VLOOKUP('③このシートを印刷しＦＡＸして下さい。'!A19,'②講座希望を入力して下さい。'!$A$9:$BX$145,57,FALSE))</f>
      </c>
      <c r="Z20" s="608"/>
      <c r="AA20" s="608"/>
      <c r="AB20" s="622"/>
      <c r="AC20" s="607">
        <f>IF(VLOOKUP('③このシートを印刷しＦＡＸして下さい。'!A19,'②講座希望を入力して下さい。'!$A$9:$BX$145,58,FALSE)="","",VLOOKUP('③このシートを印刷しＦＡＸして下さい。'!A19,'②講座希望を入力して下さい。'!$A$9:$BX$145,58,FALSE))</f>
      </c>
      <c r="AD20" s="608"/>
      <c r="AE20" s="622"/>
      <c r="AF20" s="607">
        <f>IF(VLOOKUP('③このシートを印刷しＦＡＸして下さい。'!A19,'②講座希望を入力して下さい。'!$A$9:$BX$145,59,FALSE)="","",VLOOKUP('③このシートを印刷しＦＡＸして下さい。'!A19,'②講座希望を入力して下さい。'!$A$9:$BX$145,59,FALSE))</f>
      </c>
      <c r="AG20" s="608"/>
      <c r="AH20" s="608"/>
      <c r="AI20" s="622"/>
      <c r="AJ20" s="607">
        <f>IF(VLOOKUP('③このシートを印刷しＦＡＸして下さい。'!A19,'②講座希望を入力して下さい。'!$A$9:$BX$145,60,FALSE)="","",VLOOKUP('③このシートを印刷しＦＡＸして下さい。'!A19,'②講座希望を入力して下さい。'!$A$9:$BX$145,60,FALSE))</f>
      </c>
      <c r="AK20" s="608"/>
      <c r="AL20" s="622"/>
      <c r="AM20" s="607">
        <f>IF(VLOOKUP('③このシートを印刷しＦＡＸして下さい。'!A19,'②講座希望を入力して下さい。'!$A$9:$BX$145,61,FALSE)="","",VLOOKUP('③このシートを印刷しＦＡＸして下さい。'!A19,'②講座希望を入力して下さい。'!$A$9:$BX$145,61,FALSE))</f>
      </c>
      <c r="AN20" s="608"/>
      <c r="AO20" s="608"/>
      <c r="AP20" s="622"/>
      <c r="AQ20" s="607">
        <f>IF(VLOOKUP('③このシートを印刷しＦＡＸして下さい。'!A19,'②講座希望を入力して下さい。'!$A$9:$BX$145,62,FALSE)="","",VLOOKUP('③このシートを印刷しＦＡＸして下さい。'!A19,'②講座希望を入力して下さい。'!$A$9:$BX$145,62,FALSE))</f>
      </c>
      <c r="AR20" s="608"/>
      <c r="AS20" s="608"/>
      <c r="AT20" s="422"/>
    </row>
    <row r="21" spans="1:46" ht="17.25" customHeight="1" thickTop="1">
      <c r="A21" s="469">
        <v>3</v>
      </c>
      <c r="B21" s="470"/>
      <c r="C21" s="609">
        <f>IF(VLOOKUP('③このシートを印刷しＦＡＸして下さい。'!A21,'②講座希望を入力して下さい。'!$A$9:$AV$145,2,FALSE)="","",VLOOKUP('③このシートを印刷しＦＡＸして下さい。'!A21,'②講座希望を入力して下さい。'!$A$9:$AV$145,2,FALSE))</f>
      </c>
      <c r="D21" s="610"/>
      <c r="E21" s="609">
        <f>IF(VLOOKUP('③このシートを印刷しＦＡＸして下さい。'!A21,'②講座希望を入力して下さい。'!$A$9:$AV$145,3,FALSE)="","",VLOOKUP('③このシートを印刷しＦＡＸして下さい。'!A21,'②講座希望を入力して下さい。'!$A$9:$AV$145,3,FALSE))</f>
      </c>
      <c r="F21" s="613"/>
      <c r="G21" s="613"/>
      <c r="H21" s="613"/>
      <c r="I21" s="613"/>
      <c r="J21" s="610"/>
      <c r="K21" s="609">
        <f>IF(VLOOKUP('③このシートを印刷しＦＡＸして下さい。'!A21,'②講座希望を入力して下さい。'!$A$9:$AV$145,4,FALSE)="","",VLOOKUP('③このシートを印刷しＦＡＸして下さい。'!A21,'②講座希望を入力して下さい。'!$A$9:$AV$145,4,FALSE))</f>
      </c>
      <c r="L21" s="610"/>
      <c r="M21" s="609">
        <f>IF(VLOOKUP('③このシートを印刷しＦＡＸして下さい。'!A21,'②講座希望を入力して下さい。'!$A$9:$AV$145,5,FALSE)="","",VLOOKUP('③このシートを印刷しＦＡＸして下さい。'!A21,'②講座希望を入力して下さい。'!$A$9:$AV$145,5,FALSE))</f>
      </c>
      <c r="N21" s="610"/>
      <c r="O21" s="609">
        <f>IF(VLOOKUP('③このシートを印刷しＦＡＸして下さい。'!A21,'②講座希望を入力して下さい。'!$A$9:$AV$145,6,FALSE)="","",VLOOKUP('③このシートを印刷しＦＡＸして下さい。'!A21,'②講座希望を入力して下さい。'!$A$9:$AV$145,6,FALSE))</f>
      </c>
      <c r="P21" s="610"/>
      <c r="Q21" s="615" t="s">
        <v>223</v>
      </c>
      <c r="R21" s="616"/>
      <c r="S21" s="452">
        <f>IF(VLOOKUP('③このシートを印刷しＦＡＸして下さい。'!A21,'②講座希望を入力して下さい。'!$A$9:$AV$145,9,FALSE)="","",VLOOKUP('③このシートを印刷しＦＡＸして下さい。'!A21,'②講座希望を入力して下さい。'!$A$9:$AV$145,9,FALSE))</f>
      </c>
      <c r="T21" s="453"/>
      <c r="U21" s="454"/>
      <c r="V21" s="452">
        <f>IF(VLOOKUP('③このシートを印刷しＦＡＸして下さい。'!A21,'②講座希望を入力して下さい。'!$A$9:$AV$145,10,FALSE)="","",VLOOKUP('③このシートを印刷しＦＡＸして下さい。'!A21,'②講座希望を入力して下さい。'!$A$9:$AV$145,10,FALSE))</f>
      </c>
      <c r="W21" s="453"/>
      <c r="X21" s="454"/>
      <c r="Y21" s="452">
        <f>IF(VLOOKUP('③このシートを印刷しＦＡＸして下さい。'!A21,'②講座希望を入力して下さい。'!$A$9:$BX$145,51,FALSE)="","",VLOOKUP('③このシートを印刷しＦＡＸして下さい。'!A21,'②講座希望を入力して下さい。'!$A$9:$BX$145,51,FALSE))</f>
      </c>
      <c r="Z21" s="453"/>
      <c r="AA21" s="453"/>
      <c r="AB21" s="454"/>
      <c r="AC21" s="452">
        <f>IF(VLOOKUP('③このシートを印刷しＦＡＸして下さい。'!A21,'②講座希望を入力して下さい。'!$A$9:$BX$145,52,FALSE)="","",VLOOKUP('③このシートを印刷しＦＡＸして下さい。'!A21,'②講座希望を入力して下さい。'!$A$9:$BX$145,52,FALSE))</f>
      </c>
      <c r="AD21" s="453"/>
      <c r="AE21" s="454"/>
      <c r="AF21" s="452">
        <f>IF(VLOOKUP('③このシートを印刷しＦＡＸして下さい。'!A21,'②講座希望を入力して下さい。'!$A$9:$BX$145,53,FALSE)="","",VLOOKUP('③このシートを印刷しＦＡＸして下さい。'!A21,'②講座希望を入力して下さい。'!$A$9:$BX$145,53,FALSE))</f>
      </c>
      <c r="AG21" s="453"/>
      <c r="AH21" s="453"/>
      <c r="AI21" s="454"/>
      <c r="AJ21" s="452">
        <f>IF(VLOOKUP('③このシートを印刷しＦＡＸして下さい。'!A21,'②講座希望を入力して下さい。'!$A$9:$BX$145,54,FALSE)="","",VLOOKUP('③このシートを印刷しＦＡＸして下さい。'!A21,'②講座希望を入力して下さい。'!$A$9:$BX$145,54,FALSE))</f>
      </c>
      <c r="AK21" s="453"/>
      <c r="AL21" s="454"/>
      <c r="AM21" s="452">
        <f>IF(VLOOKUP('③このシートを印刷しＦＡＸして下さい。'!A21,'②講座希望を入力して下さい。'!$A$9:$BX$145,55,FALSE)="","",VLOOKUP('③このシートを印刷しＦＡＸして下さい。'!A21,'②講座希望を入力して下さい。'!$A$9:$BX$145,55,FALSE))</f>
      </c>
      <c r="AN21" s="453"/>
      <c r="AO21" s="453"/>
      <c r="AP21" s="454"/>
      <c r="AQ21" s="452">
        <f>IF(VLOOKUP('③このシートを印刷しＦＡＸして下さい。'!A21,'②講座希望を入力して下さい。'!$A$9:$BX$145,56,FALSE)="","",VLOOKUP('③このシートを印刷しＦＡＸして下さい。'!A21,'②講座希望を入力して下さい。'!$A$9:$BX$145,56,FALSE))</f>
      </c>
      <c r="AR21" s="453"/>
      <c r="AS21" s="453"/>
      <c r="AT21" s="421">
        <f>IF(E21="","",IF('②講座希望を入力して下さい。'!BP11&lt;&gt;"",'②講座希望を入力して下さい。'!BP11,"登録完了　・　要選択"))</f>
      </c>
    </row>
    <row r="22" spans="1:46" ht="17.25" customHeight="1" thickBot="1">
      <c r="A22" s="490"/>
      <c r="B22" s="491"/>
      <c r="C22" s="617"/>
      <c r="D22" s="618"/>
      <c r="E22" s="617"/>
      <c r="F22" s="619"/>
      <c r="G22" s="619"/>
      <c r="H22" s="619"/>
      <c r="I22" s="619"/>
      <c r="J22" s="618"/>
      <c r="K22" s="617"/>
      <c r="L22" s="618"/>
      <c r="M22" s="617"/>
      <c r="N22" s="618"/>
      <c r="O22" s="617"/>
      <c r="P22" s="618"/>
      <c r="Q22" s="620" t="s">
        <v>224</v>
      </c>
      <c r="R22" s="621"/>
      <c r="S22" s="607">
        <f>IF(VLOOKUP('③このシートを印刷しＦＡＸして下さい。'!A21,'②講座希望を入力して下さい。'!$A$9:$BX$145,29,FALSE)="","",VLOOKUP('③このシートを印刷しＦＡＸして下さい。'!A21,'②講座希望を入力して下さい。'!$A$9:$BX$145,29,FALSE))</f>
      </c>
      <c r="T22" s="608"/>
      <c r="U22" s="622"/>
      <c r="V22" s="607">
        <f>IF(VLOOKUP('③このシートを印刷しＦＡＸして下さい。'!A21,'②講座希望を入力して下さい。'!$A$9:$BX$145,30,FALSE)="","",VLOOKUP('③このシートを印刷しＦＡＸして下さい。'!A21,'②講座希望を入力して下さい。'!$A$9:$BX$145,30,FALSE))</f>
      </c>
      <c r="W22" s="608"/>
      <c r="X22" s="622"/>
      <c r="Y22" s="607">
        <f>IF(VLOOKUP('③このシートを印刷しＦＡＸして下さい。'!A21,'②講座希望を入力して下さい。'!$A$9:$BX$145,57,FALSE)="","",VLOOKUP('③このシートを印刷しＦＡＸして下さい。'!A21,'②講座希望を入力して下さい。'!$A$9:$BX$145,57,FALSE))</f>
      </c>
      <c r="Z22" s="608"/>
      <c r="AA22" s="608"/>
      <c r="AB22" s="622"/>
      <c r="AC22" s="607">
        <f>IF(VLOOKUP('③このシートを印刷しＦＡＸして下さい。'!A21,'②講座希望を入力して下さい。'!$A$9:$BX$145,58,FALSE)="","",VLOOKUP('③このシートを印刷しＦＡＸして下さい。'!A21,'②講座希望を入力して下さい。'!$A$9:$BX$145,58,FALSE))</f>
      </c>
      <c r="AD22" s="608"/>
      <c r="AE22" s="622"/>
      <c r="AF22" s="607">
        <f>IF(VLOOKUP('③このシートを印刷しＦＡＸして下さい。'!A21,'②講座希望を入力して下さい。'!$A$9:$BX$145,59,FALSE)="","",VLOOKUP('③このシートを印刷しＦＡＸして下さい。'!A21,'②講座希望を入力して下さい。'!$A$9:$BX$145,59,FALSE))</f>
      </c>
      <c r="AG22" s="608"/>
      <c r="AH22" s="608"/>
      <c r="AI22" s="622"/>
      <c r="AJ22" s="607">
        <f>IF(VLOOKUP('③このシートを印刷しＦＡＸして下さい。'!A21,'②講座希望を入力して下さい。'!$A$9:$BX$145,60,FALSE)="","",VLOOKUP('③このシートを印刷しＦＡＸして下さい。'!A21,'②講座希望を入力して下さい。'!$A$9:$BX$145,60,FALSE))</f>
      </c>
      <c r="AK22" s="608"/>
      <c r="AL22" s="622"/>
      <c r="AM22" s="607">
        <f>IF(VLOOKUP('③このシートを印刷しＦＡＸして下さい。'!A21,'②講座希望を入力して下さい。'!$A$9:$BX$145,61,FALSE)="","",VLOOKUP('③このシートを印刷しＦＡＸして下さい。'!A21,'②講座希望を入力して下さい。'!$A$9:$BX$145,61,FALSE))</f>
      </c>
      <c r="AN22" s="608"/>
      <c r="AO22" s="608"/>
      <c r="AP22" s="622"/>
      <c r="AQ22" s="607">
        <f>IF(VLOOKUP('③このシートを印刷しＦＡＸして下さい。'!A21,'②講座希望を入力して下さい。'!$A$9:$BX$145,62,FALSE)="","",VLOOKUP('③このシートを印刷しＦＡＸして下さい。'!A21,'②講座希望を入力して下さい。'!$A$9:$BX$145,62,FALSE))</f>
      </c>
      <c r="AR22" s="608"/>
      <c r="AS22" s="608"/>
      <c r="AT22" s="422"/>
    </row>
    <row r="23" spans="1:46" ht="17.25" customHeight="1" thickTop="1">
      <c r="A23" s="469">
        <v>4</v>
      </c>
      <c r="B23" s="470"/>
      <c r="C23" s="609">
        <f>IF(VLOOKUP('③このシートを印刷しＦＡＸして下さい。'!A23,'②講座希望を入力して下さい。'!$A$9:$AV$145,2,FALSE)="","",VLOOKUP('③このシートを印刷しＦＡＸして下さい。'!A23,'②講座希望を入力して下さい。'!$A$9:$AV$145,2,FALSE))</f>
      </c>
      <c r="D23" s="610"/>
      <c r="E23" s="609">
        <f>IF(VLOOKUP('③このシートを印刷しＦＡＸして下さい。'!A23,'②講座希望を入力して下さい。'!$A$9:$AV$145,3,FALSE)="","",VLOOKUP('③このシートを印刷しＦＡＸして下さい。'!A23,'②講座希望を入力して下さい。'!$A$9:$AV$145,3,FALSE))</f>
      </c>
      <c r="F23" s="613"/>
      <c r="G23" s="613"/>
      <c r="H23" s="613"/>
      <c r="I23" s="613"/>
      <c r="J23" s="610"/>
      <c r="K23" s="609">
        <f>IF(VLOOKUP('③このシートを印刷しＦＡＸして下さい。'!A23,'②講座希望を入力して下さい。'!$A$9:$AV$145,4,FALSE)="","",VLOOKUP('③このシートを印刷しＦＡＸして下さい。'!A23,'②講座希望を入力して下さい。'!$A$9:$AV$145,4,FALSE))</f>
      </c>
      <c r="L23" s="610"/>
      <c r="M23" s="609">
        <f>IF(VLOOKUP('③このシートを印刷しＦＡＸして下さい。'!A23,'②講座希望を入力して下さい。'!$A$9:$AV$145,5,FALSE)="","",VLOOKUP('③このシートを印刷しＦＡＸして下さい。'!A23,'②講座希望を入力して下さい。'!$A$9:$AV$145,5,FALSE))</f>
      </c>
      <c r="N23" s="610"/>
      <c r="O23" s="609">
        <f>IF(VLOOKUP('③このシートを印刷しＦＡＸして下さい。'!A23,'②講座希望を入力して下さい。'!$A$9:$AV$145,6,FALSE)="","",VLOOKUP('③このシートを印刷しＦＡＸして下さい。'!A23,'②講座希望を入力して下さい。'!$A$9:$AV$145,6,FALSE))</f>
      </c>
      <c r="P23" s="610"/>
      <c r="Q23" s="615" t="s">
        <v>223</v>
      </c>
      <c r="R23" s="616"/>
      <c r="S23" s="452">
        <f>IF(VLOOKUP('③このシートを印刷しＦＡＸして下さい。'!A23,'②講座希望を入力して下さい。'!$A$9:$AV$145,9,FALSE)="","",VLOOKUP('③このシートを印刷しＦＡＸして下さい。'!A23,'②講座希望を入力して下さい。'!$A$9:$AV$145,9,FALSE))</f>
      </c>
      <c r="T23" s="453"/>
      <c r="U23" s="454"/>
      <c r="V23" s="452">
        <f>IF(VLOOKUP('③このシートを印刷しＦＡＸして下さい。'!A23,'②講座希望を入力して下さい。'!$A$9:$AV$145,10,FALSE)="","",VLOOKUP('③このシートを印刷しＦＡＸして下さい。'!A23,'②講座希望を入力して下さい。'!$A$9:$AV$145,10,FALSE))</f>
      </c>
      <c r="W23" s="453"/>
      <c r="X23" s="454"/>
      <c r="Y23" s="452">
        <f>IF(VLOOKUP('③このシートを印刷しＦＡＸして下さい。'!A23,'②講座希望を入力して下さい。'!$A$9:$BX$145,51,FALSE)="","",VLOOKUP('③このシートを印刷しＦＡＸして下さい。'!A23,'②講座希望を入力して下さい。'!$A$9:$BX$145,51,FALSE))</f>
      </c>
      <c r="Z23" s="453"/>
      <c r="AA23" s="453"/>
      <c r="AB23" s="454"/>
      <c r="AC23" s="452">
        <f>IF(VLOOKUP('③このシートを印刷しＦＡＸして下さい。'!A23,'②講座希望を入力して下さい。'!$A$9:$BX$145,52,FALSE)="","",VLOOKUP('③このシートを印刷しＦＡＸして下さい。'!A23,'②講座希望を入力して下さい。'!$A$9:$BX$145,52,FALSE))</f>
      </c>
      <c r="AD23" s="453"/>
      <c r="AE23" s="454"/>
      <c r="AF23" s="452">
        <f>IF(VLOOKUP('③このシートを印刷しＦＡＸして下さい。'!A23,'②講座希望を入力して下さい。'!$A$9:$BX$145,53,FALSE)="","",VLOOKUP('③このシートを印刷しＦＡＸして下さい。'!A23,'②講座希望を入力して下さい。'!$A$9:$BX$145,53,FALSE))</f>
      </c>
      <c r="AG23" s="453"/>
      <c r="AH23" s="453"/>
      <c r="AI23" s="454"/>
      <c r="AJ23" s="452">
        <f>IF(VLOOKUP('③このシートを印刷しＦＡＸして下さい。'!A23,'②講座希望を入力して下さい。'!$A$9:$BX$145,54,FALSE)="","",VLOOKUP('③このシートを印刷しＦＡＸして下さい。'!A23,'②講座希望を入力して下さい。'!$A$9:$BX$145,54,FALSE))</f>
      </c>
      <c r="AK23" s="453"/>
      <c r="AL23" s="454"/>
      <c r="AM23" s="452">
        <f>IF(VLOOKUP('③このシートを印刷しＦＡＸして下さい。'!A23,'②講座希望を入力して下さい。'!$A$9:$BX$145,55,FALSE)="","",VLOOKUP('③このシートを印刷しＦＡＸして下さい。'!A23,'②講座希望を入力して下さい。'!$A$9:$BX$145,55,FALSE))</f>
      </c>
      <c r="AN23" s="453"/>
      <c r="AO23" s="453"/>
      <c r="AP23" s="454"/>
      <c r="AQ23" s="452">
        <f>IF(VLOOKUP('③このシートを印刷しＦＡＸして下さい。'!A23,'②講座希望を入力して下さい。'!$A$9:$BX$145,56,FALSE)="","",VLOOKUP('③このシートを印刷しＦＡＸして下さい。'!A23,'②講座希望を入力して下さい。'!$A$9:$BX$145,56,FALSE))</f>
      </c>
      <c r="AR23" s="453"/>
      <c r="AS23" s="453"/>
      <c r="AT23" s="421">
        <f>IF(E23="","",IF('②講座希望を入力して下さい。'!BP12&lt;&gt;"",'②講座希望を入力して下さい。'!BP12,"登録完了　・　要選択"))</f>
      </c>
    </row>
    <row r="24" spans="1:46" ht="17.25" customHeight="1" thickBot="1">
      <c r="A24" s="490"/>
      <c r="B24" s="491"/>
      <c r="C24" s="617"/>
      <c r="D24" s="618"/>
      <c r="E24" s="617"/>
      <c r="F24" s="619"/>
      <c r="G24" s="619"/>
      <c r="H24" s="619"/>
      <c r="I24" s="619"/>
      <c r="J24" s="618"/>
      <c r="K24" s="617"/>
      <c r="L24" s="618"/>
      <c r="M24" s="617"/>
      <c r="N24" s="618"/>
      <c r="O24" s="617"/>
      <c r="P24" s="618"/>
      <c r="Q24" s="620" t="s">
        <v>224</v>
      </c>
      <c r="R24" s="621"/>
      <c r="S24" s="607">
        <f>IF(VLOOKUP('③このシートを印刷しＦＡＸして下さい。'!A23,'②講座希望を入力して下さい。'!$A$9:$BX$145,29,FALSE)="","",VLOOKUP('③このシートを印刷しＦＡＸして下さい。'!A23,'②講座希望を入力して下さい。'!$A$9:$BX$145,29,FALSE))</f>
      </c>
      <c r="T24" s="608"/>
      <c r="U24" s="622"/>
      <c r="V24" s="607">
        <f>IF(VLOOKUP('③このシートを印刷しＦＡＸして下さい。'!A23,'②講座希望を入力して下さい。'!$A$9:$BX$145,30,FALSE)="","",VLOOKUP('③このシートを印刷しＦＡＸして下さい。'!A23,'②講座希望を入力して下さい。'!$A$9:$BX$145,30,FALSE))</f>
      </c>
      <c r="W24" s="608"/>
      <c r="X24" s="622"/>
      <c r="Y24" s="607">
        <f>IF(VLOOKUP('③このシートを印刷しＦＡＸして下さい。'!A23,'②講座希望を入力して下さい。'!$A$9:$BX$145,57,FALSE)="","",VLOOKUP('③このシートを印刷しＦＡＸして下さい。'!A23,'②講座希望を入力して下さい。'!$A$9:$BX$145,57,FALSE))</f>
      </c>
      <c r="Z24" s="608"/>
      <c r="AA24" s="608"/>
      <c r="AB24" s="622"/>
      <c r="AC24" s="607">
        <f>IF(VLOOKUP('③このシートを印刷しＦＡＸして下さい。'!A23,'②講座希望を入力して下さい。'!$A$9:$BX$145,58,FALSE)="","",VLOOKUP('③このシートを印刷しＦＡＸして下さい。'!A23,'②講座希望を入力して下さい。'!$A$9:$BX$145,58,FALSE))</f>
      </c>
      <c r="AD24" s="608"/>
      <c r="AE24" s="622"/>
      <c r="AF24" s="607">
        <f>IF(VLOOKUP('③このシートを印刷しＦＡＸして下さい。'!A23,'②講座希望を入力して下さい。'!$A$9:$BX$145,59,FALSE)="","",VLOOKUP('③このシートを印刷しＦＡＸして下さい。'!A23,'②講座希望を入力して下さい。'!$A$9:$BX$145,59,FALSE))</f>
      </c>
      <c r="AG24" s="608"/>
      <c r="AH24" s="608"/>
      <c r="AI24" s="622"/>
      <c r="AJ24" s="607">
        <f>IF(VLOOKUP('③このシートを印刷しＦＡＸして下さい。'!A23,'②講座希望を入力して下さい。'!$A$9:$BX$145,60,FALSE)="","",VLOOKUP('③このシートを印刷しＦＡＸして下さい。'!A23,'②講座希望を入力して下さい。'!$A$9:$BX$145,60,FALSE))</f>
      </c>
      <c r="AK24" s="608"/>
      <c r="AL24" s="622"/>
      <c r="AM24" s="607">
        <f>IF(VLOOKUP('③このシートを印刷しＦＡＸして下さい。'!A23,'②講座希望を入力して下さい。'!$A$9:$BX$145,61,FALSE)="","",VLOOKUP('③このシートを印刷しＦＡＸして下さい。'!A23,'②講座希望を入力して下さい。'!$A$9:$BX$145,61,FALSE))</f>
      </c>
      <c r="AN24" s="608"/>
      <c r="AO24" s="608"/>
      <c r="AP24" s="622"/>
      <c r="AQ24" s="607">
        <f>IF(VLOOKUP('③このシートを印刷しＦＡＸして下さい。'!A23,'②講座希望を入力して下さい。'!$A$9:$BX$145,62,FALSE)="","",VLOOKUP('③このシートを印刷しＦＡＸして下さい。'!A23,'②講座希望を入力して下さい。'!$A$9:$BX$145,62,FALSE))</f>
      </c>
      <c r="AR24" s="608"/>
      <c r="AS24" s="608"/>
      <c r="AT24" s="422"/>
    </row>
    <row r="25" spans="1:46" ht="17.25" customHeight="1" thickTop="1">
      <c r="A25" s="469">
        <v>5</v>
      </c>
      <c r="B25" s="470"/>
      <c r="C25" s="609">
        <f>IF(VLOOKUP('③このシートを印刷しＦＡＸして下さい。'!A25,'②講座希望を入力して下さい。'!$A$9:$AV$145,2,FALSE)="","",VLOOKUP('③このシートを印刷しＦＡＸして下さい。'!A25,'②講座希望を入力して下さい。'!$A$9:$AV$145,2,FALSE))</f>
      </c>
      <c r="D25" s="610"/>
      <c r="E25" s="609">
        <f>IF(VLOOKUP('③このシートを印刷しＦＡＸして下さい。'!A25,'②講座希望を入力して下さい。'!$A$9:$AV$145,3,FALSE)="","",VLOOKUP('③このシートを印刷しＦＡＸして下さい。'!A25,'②講座希望を入力して下さい。'!$A$9:$AV$145,3,FALSE))</f>
      </c>
      <c r="F25" s="613"/>
      <c r="G25" s="613"/>
      <c r="H25" s="613"/>
      <c r="I25" s="613"/>
      <c r="J25" s="610"/>
      <c r="K25" s="609">
        <f>IF(VLOOKUP('③このシートを印刷しＦＡＸして下さい。'!A25,'②講座希望を入力して下さい。'!$A$9:$AV$145,4,FALSE)="","",VLOOKUP('③このシートを印刷しＦＡＸして下さい。'!A25,'②講座希望を入力して下さい。'!$A$9:$AV$145,4,FALSE))</f>
      </c>
      <c r="L25" s="610"/>
      <c r="M25" s="609">
        <f>IF(VLOOKUP('③このシートを印刷しＦＡＸして下さい。'!A25,'②講座希望を入力して下さい。'!$A$9:$AV$145,5,FALSE)="","",VLOOKUP('③このシートを印刷しＦＡＸして下さい。'!A25,'②講座希望を入力して下さい。'!$A$9:$AV$145,5,FALSE))</f>
      </c>
      <c r="N25" s="610"/>
      <c r="O25" s="609">
        <f>IF(VLOOKUP('③このシートを印刷しＦＡＸして下さい。'!A25,'②講座希望を入力して下さい。'!$A$9:$AV$145,6,FALSE)="","",VLOOKUP('③このシートを印刷しＦＡＸして下さい。'!A25,'②講座希望を入力して下さい。'!$A$9:$AV$145,6,FALSE))</f>
      </c>
      <c r="P25" s="610"/>
      <c r="Q25" s="615" t="s">
        <v>223</v>
      </c>
      <c r="R25" s="616"/>
      <c r="S25" s="452">
        <f>IF(VLOOKUP('③このシートを印刷しＦＡＸして下さい。'!A25,'②講座希望を入力して下さい。'!$A$9:$AV$145,9,FALSE)="","",VLOOKUP('③このシートを印刷しＦＡＸして下さい。'!A25,'②講座希望を入力して下さい。'!$A$9:$AV$145,9,FALSE))</f>
      </c>
      <c r="T25" s="453"/>
      <c r="U25" s="454"/>
      <c r="V25" s="452">
        <f>IF(VLOOKUP('③このシートを印刷しＦＡＸして下さい。'!A25,'②講座希望を入力して下さい。'!$A$9:$AV$145,10,FALSE)="","",VLOOKUP('③このシートを印刷しＦＡＸして下さい。'!A25,'②講座希望を入力して下さい。'!$A$9:$AV$145,10,FALSE))</f>
      </c>
      <c r="W25" s="453"/>
      <c r="X25" s="454"/>
      <c r="Y25" s="452">
        <f>IF(VLOOKUP('③このシートを印刷しＦＡＸして下さい。'!A25,'②講座希望を入力して下さい。'!$A$9:$BX$145,51,FALSE)="","",VLOOKUP('③このシートを印刷しＦＡＸして下さい。'!A25,'②講座希望を入力して下さい。'!$A$9:$BX$145,51,FALSE))</f>
      </c>
      <c r="Z25" s="453"/>
      <c r="AA25" s="453"/>
      <c r="AB25" s="454"/>
      <c r="AC25" s="452">
        <f>IF(VLOOKUP('③このシートを印刷しＦＡＸして下さい。'!A25,'②講座希望を入力して下さい。'!$A$9:$BX$145,52,FALSE)="","",VLOOKUP('③このシートを印刷しＦＡＸして下さい。'!A25,'②講座希望を入力して下さい。'!$A$9:$BX$145,52,FALSE))</f>
      </c>
      <c r="AD25" s="453"/>
      <c r="AE25" s="454"/>
      <c r="AF25" s="452">
        <f>IF(VLOOKUP('③このシートを印刷しＦＡＸして下さい。'!A25,'②講座希望を入力して下さい。'!$A$9:$BX$145,53,FALSE)="","",VLOOKUP('③このシートを印刷しＦＡＸして下さい。'!A25,'②講座希望を入力して下さい。'!$A$9:$BX$145,53,FALSE))</f>
      </c>
      <c r="AG25" s="453"/>
      <c r="AH25" s="453"/>
      <c r="AI25" s="454"/>
      <c r="AJ25" s="452">
        <f>IF(VLOOKUP('③このシートを印刷しＦＡＸして下さい。'!A25,'②講座希望を入力して下さい。'!$A$9:$BX$145,54,FALSE)="","",VLOOKUP('③このシートを印刷しＦＡＸして下さい。'!A25,'②講座希望を入力して下さい。'!$A$9:$BX$145,54,FALSE))</f>
      </c>
      <c r="AK25" s="453"/>
      <c r="AL25" s="454"/>
      <c r="AM25" s="452">
        <f>IF(VLOOKUP('③このシートを印刷しＦＡＸして下さい。'!A25,'②講座希望を入力して下さい。'!$A$9:$BX$145,55,FALSE)="","",VLOOKUP('③このシートを印刷しＦＡＸして下さい。'!A25,'②講座希望を入力して下さい。'!$A$9:$BX$145,55,FALSE))</f>
      </c>
      <c r="AN25" s="453"/>
      <c r="AO25" s="453"/>
      <c r="AP25" s="454"/>
      <c r="AQ25" s="452">
        <f>IF(VLOOKUP('③このシートを印刷しＦＡＸして下さい。'!A25,'②講座希望を入力して下さい。'!$A$9:$BX$145,56,FALSE)="","",VLOOKUP('③このシートを印刷しＦＡＸして下さい。'!A25,'②講座希望を入力して下さい。'!$A$9:$BX$145,56,FALSE))</f>
      </c>
      <c r="AR25" s="453"/>
      <c r="AS25" s="453"/>
      <c r="AT25" s="421">
        <f>IF(E25="","",IF('②講座希望を入力して下さい。'!BP13&lt;&gt;"",'②講座希望を入力して下さい。'!BP13,"登録完了　・　要選択"))</f>
      </c>
    </row>
    <row r="26" spans="1:46" ht="17.25" customHeight="1" thickBot="1">
      <c r="A26" s="490"/>
      <c r="B26" s="491"/>
      <c r="C26" s="617"/>
      <c r="D26" s="618"/>
      <c r="E26" s="617"/>
      <c r="F26" s="619"/>
      <c r="G26" s="619"/>
      <c r="H26" s="619"/>
      <c r="I26" s="619"/>
      <c r="J26" s="618"/>
      <c r="K26" s="617"/>
      <c r="L26" s="618"/>
      <c r="M26" s="617"/>
      <c r="N26" s="618"/>
      <c r="O26" s="617"/>
      <c r="P26" s="618"/>
      <c r="Q26" s="620" t="s">
        <v>224</v>
      </c>
      <c r="R26" s="621"/>
      <c r="S26" s="607">
        <f>IF(VLOOKUP('③このシートを印刷しＦＡＸして下さい。'!A25,'②講座希望を入力して下さい。'!$A$9:$BX$145,29,FALSE)="","",VLOOKUP('③このシートを印刷しＦＡＸして下さい。'!A25,'②講座希望を入力して下さい。'!$A$9:$BX$145,29,FALSE))</f>
      </c>
      <c r="T26" s="608"/>
      <c r="U26" s="622"/>
      <c r="V26" s="607">
        <f>IF(VLOOKUP('③このシートを印刷しＦＡＸして下さい。'!A25,'②講座希望を入力して下さい。'!$A$9:$BX$145,30,FALSE)="","",VLOOKUP('③このシートを印刷しＦＡＸして下さい。'!A25,'②講座希望を入力して下さい。'!$A$9:$BX$145,30,FALSE))</f>
      </c>
      <c r="W26" s="608"/>
      <c r="X26" s="622"/>
      <c r="Y26" s="607">
        <f>IF(VLOOKUP('③このシートを印刷しＦＡＸして下さい。'!A25,'②講座希望を入力して下さい。'!$A$9:$BX$145,57,FALSE)="","",VLOOKUP('③このシートを印刷しＦＡＸして下さい。'!A25,'②講座希望を入力して下さい。'!$A$9:$BX$145,57,FALSE))</f>
      </c>
      <c r="Z26" s="608"/>
      <c r="AA26" s="608"/>
      <c r="AB26" s="622"/>
      <c r="AC26" s="607">
        <f>IF(VLOOKUP('③このシートを印刷しＦＡＸして下さい。'!A25,'②講座希望を入力して下さい。'!$A$9:$BX$145,58,FALSE)="","",VLOOKUP('③このシートを印刷しＦＡＸして下さい。'!A25,'②講座希望を入力して下さい。'!$A$9:$BX$145,58,FALSE))</f>
      </c>
      <c r="AD26" s="608"/>
      <c r="AE26" s="622"/>
      <c r="AF26" s="607">
        <f>IF(VLOOKUP('③このシートを印刷しＦＡＸして下さい。'!A25,'②講座希望を入力して下さい。'!$A$9:$BX$145,59,FALSE)="","",VLOOKUP('③このシートを印刷しＦＡＸして下さい。'!A25,'②講座希望を入力して下さい。'!$A$9:$BX$145,59,FALSE))</f>
      </c>
      <c r="AG26" s="608"/>
      <c r="AH26" s="608"/>
      <c r="AI26" s="622"/>
      <c r="AJ26" s="607">
        <f>IF(VLOOKUP('③このシートを印刷しＦＡＸして下さい。'!A25,'②講座希望を入力して下さい。'!$A$9:$BX$145,60,FALSE)="","",VLOOKUP('③このシートを印刷しＦＡＸして下さい。'!A25,'②講座希望を入力して下さい。'!$A$9:$BX$145,60,FALSE))</f>
      </c>
      <c r="AK26" s="608"/>
      <c r="AL26" s="622"/>
      <c r="AM26" s="607">
        <f>IF(VLOOKUP('③このシートを印刷しＦＡＸして下さい。'!A25,'②講座希望を入力して下さい。'!$A$9:$BX$145,61,FALSE)="","",VLOOKUP('③このシートを印刷しＦＡＸして下さい。'!A25,'②講座希望を入力して下さい。'!$A$9:$BX$145,61,FALSE))</f>
      </c>
      <c r="AN26" s="608"/>
      <c r="AO26" s="608"/>
      <c r="AP26" s="622"/>
      <c r="AQ26" s="607">
        <f>IF(VLOOKUP('③このシートを印刷しＦＡＸして下さい。'!A25,'②講座希望を入力して下さい。'!$A$9:$BX$145,62,FALSE)="","",VLOOKUP('③このシートを印刷しＦＡＸして下さい。'!A25,'②講座希望を入力して下さい。'!$A$9:$BX$145,62,FALSE))</f>
      </c>
      <c r="AR26" s="608"/>
      <c r="AS26" s="608"/>
      <c r="AT26" s="422"/>
    </row>
    <row r="27" spans="1:46" ht="17.25" customHeight="1" thickTop="1">
      <c r="A27" s="469">
        <v>6</v>
      </c>
      <c r="B27" s="470"/>
      <c r="C27" s="609">
        <f>IF(VLOOKUP('③このシートを印刷しＦＡＸして下さい。'!A27,'②講座希望を入力して下さい。'!$A$9:$AV$145,2,FALSE)="","",VLOOKUP('③このシートを印刷しＦＡＸして下さい。'!A27,'②講座希望を入力して下さい。'!$A$9:$AV$145,2,FALSE))</f>
      </c>
      <c r="D27" s="610"/>
      <c r="E27" s="609">
        <f>IF(VLOOKUP('③このシートを印刷しＦＡＸして下さい。'!A27,'②講座希望を入力して下さい。'!$A$9:$AV$145,3,FALSE)="","",VLOOKUP('③このシートを印刷しＦＡＸして下さい。'!A27,'②講座希望を入力して下さい。'!$A$9:$AV$145,3,FALSE))</f>
      </c>
      <c r="F27" s="613"/>
      <c r="G27" s="613"/>
      <c r="H27" s="613"/>
      <c r="I27" s="613"/>
      <c r="J27" s="610"/>
      <c r="K27" s="609">
        <f>IF(VLOOKUP('③このシートを印刷しＦＡＸして下さい。'!A27,'②講座希望を入力して下さい。'!$A$9:$AV$145,4,FALSE)="","",VLOOKUP('③このシートを印刷しＦＡＸして下さい。'!A27,'②講座希望を入力して下さい。'!$A$9:$AV$145,4,FALSE))</f>
      </c>
      <c r="L27" s="610"/>
      <c r="M27" s="609">
        <f>IF(VLOOKUP('③このシートを印刷しＦＡＸして下さい。'!A27,'②講座希望を入力して下さい。'!$A$9:$AV$145,5,FALSE)="","",VLOOKUP('③このシートを印刷しＦＡＸして下さい。'!A27,'②講座希望を入力して下さい。'!$A$9:$AV$145,5,FALSE))</f>
      </c>
      <c r="N27" s="610"/>
      <c r="O27" s="609">
        <f>IF(VLOOKUP('③このシートを印刷しＦＡＸして下さい。'!A27,'②講座希望を入力して下さい。'!$A$9:$AV$145,6,FALSE)="","",VLOOKUP('③このシートを印刷しＦＡＸして下さい。'!A27,'②講座希望を入力して下さい。'!$A$9:$AV$145,6,FALSE))</f>
      </c>
      <c r="P27" s="610"/>
      <c r="Q27" s="615" t="s">
        <v>223</v>
      </c>
      <c r="R27" s="616"/>
      <c r="S27" s="452">
        <f>IF(VLOOKUP('③このシートを印刷しＦＡＸして下さい。'!A27,'②講座希望を入力して下さい。'!$A$9:$AV$145,9,FALSE)="","",VLOOKUP('③このシートを印刷しＦＡＸして下さい。'!A27,'②講座希望を入力して下さい。'!$A$9:$AV$145,9,FALSE))</f>
      </c>
      <c r="T27" s="453"/>
      <c r="U27" s="454"/>
      <c r="V27" s="452">
        <f>IF(VLOOKUP('③このシートを印刷しＦＡＸして下さい。'!A27,'②講座希望を入力して下さい。'!$A$9:$AV$145,10,FALSE)="","",VLOOKUP('③このシートを印刷しＦＡＸして下さい。'!A27,'②講座希望を入力して下さい。'!$A$9:$AV$145,10,FALSE))</f>
      </c>
      <c r="W27" s="453"/>
      <c r="X27" s="454"/>
      <c r="Y27" s="452">
        <f>IF(VLOOKUP('③このシートを印刷しＦＡＸして下さい。'!A27,'②講座希望を入力して下さい。'!$A$9:$BX$145,51,FALSE)="","",VLOOKUP('③このシートを印刷しＦＡＸして下さい。'!A27,'②講座希望を入力して下さい。'!$A$9:$BX$145,51,FALSE))</f>
      </c>
      <c r="Z27" s="453"/>
      <c r="AA27" s="453"/>
      <c r="AB27" s="454"/>
      <c r="AC27" s="452">
        <f>IF(VLOOKUP('③このシートを印刷しＦＡＸして下さい。'!A27,'②講座希望を入力して下さい。'!$A$9:$BX$145,52,FALSE)="","",VLOOKUP('③このシートを印刷しＦＡＸして下さい。'!A27,'②講座希望を入力して下さい。'!$A$9:$BX$145,52,FALSE))</f>
      </c>
      <c r="AD27" s="453"/>
      <c r="AE27" s="454"/>
      <c r="AF27" s="452">
        <f>IF(VLOOKUP('③このシートを印刷しＦＡＸして下さい。'!A27,'②講座希望を入力して下さい。'!$A$9:$BX$145,53,FALSE)="","",VLOOKUP('③このシートを印刷しＦＡＸして下さい。'!A27,'②講座希望を入力して下さい。'!$A$9:$BX$145,53,FALSE))</f>
      </c>
      <c r="AG27" s="453"/>
      <c r="AH27" s="453"/>
      <c r="AI27" s="454"/>
      <c r="AJ27" s="452">
        <f>IF(VLOOKUP('③このシートを印刷しＦＡＸして下さい。'!A27,'②講座希望を入力して下さい。'!$A$9:$BX$145,54,FALSE)="","",VLOOKUP('③このシートを印刷しＦＡＸして下さい。'!A27,'②講座希望を入力して下さい。'!$A$9:$BX$145,54,FALSE))</f>
      </c>
      <c r="AK27" s="453"/>
      <c r="AL27" s="454"/>
      <c r="AM27" s="452">
        <f>IF(VLOOKUP('③このシートを印刷しＦＡＸして下さい。'!A27,'②講座希望を入力して下さい。'!$A$9:$BX$145,55,FALSE)="","",VLOOKUP('③このシートを印刷しＦＡＸして下さい。'!A27,'②講座希望を入力して下さい。'!$A$9:$BX$145,55,FALSE))</f>
      </c>
      <c r="AN27" s="453"/>
      <c r="AO27" s="453"/>
      <c r="AP27" s="454"/>
      <c r="AQ27" s="452">
        <f>IF(VLOOKUP('③このシートを印刷しＦＡＸして下さい。'!A27,'②講座希望を入力して下さい。'!$A$9:$BX$145,56,FALSE)="","",VLOOKUP('③このシートを印刷しＦＡＸして下さい。'!A27,'②講座希望を入力して下さい。'!$A$9:$BX$145,56,FALSE))</f>
      </c>
      <c r="AR27" s="453"/>
      <c r="AS27" s="453"/>
      <c r="AT27" s="421">
        <f>IF(E27="","",IF('②講座希望を入力して下さい。'!BP14&lt;&gt;"",'②講座希望を入力して下さい。'!BP14,"登録完了　・　要選択"))</f>
      </c>
    </row>
    <row r="28" spans="1:46" ht="17.25" customHeight="1" thickBot="1">
      <c r="A28" s="490"/>
      <c r="B28" s="491"/>
      <c r="C28" s="617"/>
      <c r="D28" s="618"/>
      <c r="E28" s="617"/>
      <c r="F28" s="619"/>
      <c r="G28" s="619"/>
      <c r="H28" s="619"/>
      <c r="I28" s="619"/>
      <c r="J28" s="618"/>
      <c r="K28" s="617"/>
      <c r="L28" s="618"/>
      <c r="M28" s="617"/>
      <c r="N28" s="618"/>
      <c r="O28" s="617"/>
      <c r="P28" s="618"/>
      <c r="Q28" s="620" t="s">
        <v>224</v>
      </c>
      <c r="R28" s="621"/>
      <c r="S28" s="607">
        <f>IF(VLOOKUP('③このシートを印刷しＦＡＸして下さい。'!A27,'②講座希望を入力して下さい。'!$A$9:$BX$145,29,FALSE)="","",VLOOKUP('③このシートを印刷しＦＡＸして下さい。'!A27,'②講座希望を入力して下さい。'!$A$9:$BX$145,29,FALSE))</f>
      </c>
      <c r="T28" s="608"/>
      <c r="U28" s="622"/>
      <c r="V28" s="607">
        <f>IF(VLOOKUP('③このシートを印刷しＦＡＸして下さい。'!A27,'②講座希望を入力して下さい。'!$A$9:$BX$145,30,FALSE)="","",VLOOKUP('③このシートを印刷しＦＡＸして下さい。'!A27,'②講座希望を入力して下さい。'!$A$9:$BX$145,30,FALSE))</f>
      </c>
      <c r="W28" s="608"/>
      <c r="X28" s="622"/>
      <c r="Y28" s="607">
        <f>IF(VLOOKUP('③このシートを印刷しＦＡＸして下さい。'!A27,'②講座希望を入力して下さい。'!$A$9:$BX$145,57,FALSE)="","",VLOOKUP('③このシートを印刷しＦＡＸして下さい。'!A27,'②講座希望を入力して下さい。'!$A$9:$BX$145,57,FALSE))</f>
      </c>
      <c r="Z28" s="608"/>
      <c r="AA28" s="608"/>
      <c r="AB28" s="622"/>
      <c r="AC28" s="607">
        <f>IF(VLOOKUP('③このシートを印刷しＦＡＸして下さい。'!A27,'②講座希望を入力して下さい。'!$A$9:$BX$145,58,FALSE)="","",VLOOKUP('③このシートを印刷しＦＡＸして下さい。'!A27,'②講座希望を入力して下さい。'!$A$9:$BX$145,58,FALSE))</f>
      </c>
      <c r="AD28" s="608"/>
      <c r="AE28" s="622"/>
      <c r="AF28" s="607">
        <f>IF(VLOOKUP('③このシートを印刷しＦＡＸして下さい。'!A27,'②講座希望を入力して下さい。'!$A$9:$BX$145,59,FALSE)="","",VLOOKUP('③このシートを印刷しＦＡＸして下さい。'!A27,'②講座希望を入力して下さい。'!$A$9:$BX$145,59,FALSE))</f>
      </c>
      <c r="AG28" s="608"/>
      <c r="AH28" s="608"/>
      <c r="AI28" s="622"/>
      <c r="AJ28" s="607">
        <f>IF(VLOOKUP('③このシートを印刷しＦＡＸして下さい。'!A27,'②講座希望を入力して下さい。'!$A$9:$BX$145,60,FALSE)="","",VLOOKUP('③このシートを印刷しＦＡＸして下さい。'!A27,'②講座希望を入力して下さい。'!$A$9:$BX$145,60,FALSE))</f>
      </c>
      <c r="AK28" s="608"/>
      <c r="AL28" s="622"/>
      <c r="AM28" s="607">
        <f>IF(VLOOKUP('③このシートを印刷しＦＡＸして下さい。'!A27,'②講座希望を入力して下さい。'!$A$9:$BX$145,61,FALSE)="","",VLOOKUP('③このシートを印刷しＦＡＸして下さい。'!A27,'②講座希望を入力して下さい。'!$A$9:$BX$145,61,FALSE))</f>
      </c>
      <c r="AN28" s="608"/>
      <c r="AO28" s="608"/>
      <c r="AP28" s="622"/>
      <c r="AQ28" s="607">
        <f>IF(VLOOKUP('③このシートを印刷しＦＡＸして下さい。'!A27,'②講座希望を入力して下さい。'!$A$9:$BX$145,62,FALSE)="","",VLOOKUP('③このシートを印刷しＦＡＸして下さい。'!A27,'②講座希望を入力して下さい。'!$A$9:$BX$145,62,FALSE))</f>
      </c>
      <c r="AR28" s="608"/>
      <c r="AS28" s="608"/>
      <c r="AT28" s="422"/>
    </row>
    <row r="29" spans="1:46" ht="17.25" customHeight="1" thickTop="1">
      <c r="A29" s="448">
        <v>7</v>
      </c>
      <c r="B29" s="449"/>
      <c r="C29" s="609">
        <f>IF(VLOOKUP('③このシートを印刷しＦＡＸして下さい。'!A29,'②講座希望を入力して下さい。'!$A$9:$AV$145,2,FALSE)="","",VLOOKUP('③このシートを印刷しＦＡＸして下さい。'!A29,'②講座希望を入力して下さい。'!$A$9:$AV$145,2,FALSE))</f>
      </c>
      <c r="D29" s="610"/>
      <c r="E29" s="609">
        <f>IF(VLOOKUP('③このシートを印刷しＦＡＸして下さい。'!A29,'②講座希望を入力して下さい。'!$A$9:$AV$145,3,FALSE)="","",VLOOKUP('③このシートを印刷しＦＡＸして下さい。'!A29,'②講座希望を入力して下さい。'!$A$9:$AV$145,3,FALSE))</f>
      </c>
      <c r="F29" s="613"/>
      <c r="G29" s="613"/>
      <c r="H29" s="613"/>
      <c r="I29" s="613"/>
      <c r="J29" s="610"/>
      <c r="K29" s="609">
        <f>IF(VLOOKUP('③このシートを印刷しＦＡＸして下さい。'!A29,'②講座希望を入力して下さい。'!$A$9:$AV$145,4,FALSE)="","",VLOOKUP('③このシートを印刷しＦＡＸして下さい。'!A29,'②講座希望を入力して下さい。'!$A$9:$AV$145,4,FALSE))</f>
      </c>
      <c r="L29" s="610"/>
      <c r="M29" s="609">
        <f>IF(VLOOKUP('③このシートを印刷しＦＡＸして下さい。'!A29,'②講座希望を入力して下さい。'!$A$9:$AV$145,5,FALSE)="","",VLOOKUP('③このシートを印刷しＦＡＸして下さい。'!A29,'②講座希望を入力して下さい。'!$A$9:$AV$145,5,FALSE))</f>
      </c>
      <c r="N29" s="610"/>
      <c r="O29" s="609">
        <f>IF(VLOOKUP('③このシートを印刷しＦＡＸして下さい。'!A29,'②講座希望を入力して下さい。'!$A$9:$AV$145,6,FALSE)="","",VLOOKUP('③このシートを印刷しＦＡＸして下さい。'!A29,'②講座希望を入力して下さい。'!$A$9:$AV$145,6,FALSE))</f>
      </c>
      <c r="P29" s="610"/>
      <c r="Q29" s="615" t="s">
        <v>223</v>
      </c>
      <c r="R29" s="616"/>
      <c r="S29" s="452">
        <f>IF(VLOOKUP('③このシートを印刷しＦＡＸして下さい。'!A29,'②講座希望を入力して下さい。'!$A$9:$AV$145,9,FALSE)="","",VLOOKUP('③このシートを印刷しＦＡＸして下さい。'!A29,'②講座希望を入力して下さい。'!$A$9:$AV$145,9,FALSE))</f>
      </c>
      <c r="T29" s="453"/>
      <c r="U29" s="454"/>
      <c r="V29" s="452">
        <f>IF(VLOOKUP('③このシートを印刷しＦＡＸして下さい。'!A29,'②講座希望を入力して下さい。'!$A$9:$AV$145,10,FALSE)="","",VLOOKUP('③このシートを印刷しＦＡＸして下さい。'!A29,'②講座希望を入力して下さい。'!$A$9:$AV$145,10,FALSE))</f>
      </c>
      <c r="W29" s="453"/>
      <c r="X29" s="454"/>
      <c r="Y29" s="452">
        <f>IF(VLOOKUP('③このシートを印刷しＦＡＸして下さい。'!A29,'②講座希望を入力して下さい。'!$A$9:$BX$145,51,FALSE)="","",VLOOKUP('③このシートを印刷しＦＡＸして下さい。'!A29,'②講座希望を入力して下さい。'!$A$9:$BX$145,51,FALSE))</f>
      </c>
      <c r="Z29" s="453"/>
      <c r="AA29" s="453"/>
      <c r="AB29" s="454"/>
      <c r="AC29" s="452">
        <f>IF(VLOOKUP('③このシートを印刷しＦＡＸして下さい。'!A29,'②講座希望を入力して下さい。'!$A$9:$BX$145,52,FALSE)="","",VLOOKUP('③このシートを印刷しＦＡＸして下さい。'!A29,'②講座希望を入力して下さい。'!$A$9:$BX$145,52,FALSE))</f>
      </c>
      <c r="AD29" s="453"/>
      <c r="AE29" s="454"/>
      <c r="AF29" s="452">
        <f>IF(VLOOKUP('③このシートを印刷しＦＡＸして下さい。'!A29,'②講座希望を入力して下さい。'!$A$9:$BX$145,53,FALSE)="","",VLOOKUP('③このシートを印刷しＦＡＸして下さい。'!A29,'②講座希望を入力して下さい。'!$A$9:$BX$145,53,FALSE))</f>
      </c>
      <c r="AG29" s="453"/>
      <c r="AH29" s="453"/>
      <c r="AI29" s="454"/>
      <c r="AJ29" s="452">
        <f>IF(VLOOKUP('③このシートを印刷しＦＡＸして下さい。'!A29,'②講座希望を入力して下さい。'!$A$9:$BX$145,54,FALSE)="","",VLOOKUP('③このシートを印刷しＦＡＸして下さい。'!A29,'②講座希望を入力して下さい。'!$A$9:$BX$145,54,FALSE))</f>
      </c>
      <c r="AK29" s="453"/>
      <c r="AL29" s="454"/>
      <c r="AM29" s="452">
        <f>IF(VLOOKUP('③このシートを印刷しＦＡＸして下さい。'!A29,'②講座希望を入力して下さい。'!$A$9:$BX$145,55,FALSE)="","",VLOOKUP('③このシートを印刷しＦＡＸして下さい。'!A29,'②講座希望を入力して下さい。'!$A$9:$BX$145,55,FALSE))</f>
      </c>
      <c r="AN29" s="453"/>
      <c r="AO29" s="453"/>
      <c r="AP29" s="454"/>
      <c r="AQ29" s="452">
        <f>IF(VLOOKUP('③このシートを印刷しＦＡＸして下さい。'!A29,'②講座希望を入力して下さい。'!$A$9:$BX$145,56,FALSE)="","",VLOOKUP('③このシートを印刷しＦＡＸして下さい。'!A29,'②講座希望を入力して下さい。'!$A$9:$BX$145,56,FALSE))</f>
      </c>
      <c r="AR29" s="453"/>
      <c r="AS29" s="453"/>
      <c r="AT29" s="421">
        <f>IF(E29="","",IF('②講座希望を入力して下さい。'!BP15&lt;&gt;"",'②講座希望を入力して下さい。'!BP15,"登録完了　・　要選択"))</f>
      </c>
    </row>
    <row r="30" spans="1:46" ht="17.25" customHeight="1" thickBot="1">
      <c r="A30" s="450"/>
      <c r="B30" s="451"/>
      <c r="C30" s="611"/>
      <c r="D30" s="612"/>
      <c r="E30" s="611"/>
      <c r="F30" s="614"/>
      <c r="G30" s="614"/>
      <c r="H30" s="614"/>
      <c r="I30" s="614"/>
      <c r="J30" s="612"/>
      <c r="K30" s="611"/>
      <c r="L30" s="612"/>
      <c r="M30" s="611"/>
      <c r="N30" s="612"/>
      <c r="O30" s="611"/>
      <c r="P30" s="612"/>
      <c r="Q30" s="605" t="s">
        <v>224</v>
      </c>
      <c r="R30" s="606"/>
      <c r="S30" s="602">
        <f>IF(VLOOKUP('③このシートを印刷しＦＡＸして下さい。'!A29,'②講座希望を入力して下さい。'!$A$9:$BX$145,29,FALSE)="","",VLOOKUP('③このシートを印刷しＦＡＸして下さい。'!A29,'②講座希望を入力して下さい。'!$A$9:$BX$145,29,FALSE))</f>
      </c>
      <c r="T30" s="603"/>
      <c r="U30" s="604"/>
      <c r="V30" s="602">
        <f>IF(VLOOKUP('③このシートを印刷しＦＡＸして下さい。'!A29,'②講座希望を入力して下さい。'!$A$9:$BX$145,30,FALSE)="","",VLOOKUP('③このシートを印刷しＦＡＸして下さい。'!A29,'②講座希望を入力して下さい。'!$A$9:$BX$145,30,FALSE))</f>
      </c>
      <c r="W30" s="603"/>
      <c r="X30" s="604"/>
      <c r="Y30" s="602">
        <f>IF(VLOOKUP('③このシートを印刷しＦＡＸして下さい。'!A29,'②講座希望を入力して下さい。'!$A$9:$BX$145,57,FALSE)="","",VLOOKUP('③このシートを印刷しＦＡＸして下さい。'!A29,'②講座希望を入力して下さい。'!$A$9:$BX$145,57,FALSE))</f>
      </c>
      <c r="Z30" s="603"/>
      <c r="AA30" s="603"/>
      <c r="AB30" s="604"/>
      <c r="AC30" s="602">
        <f>IF(VLOOKUP('③このシートを印刷しＦＡＸして下さい。'!A29,'②講座希望を入力して下さい。'!$A$9:$BX$145,58,FALSE)="","",VLOOKUP('③このシートを印刷しＦＡＸして下さい。'!A29,'②講座希望を入力して下さい。'!$A$9:$BX$145,58,FALSE))</f>
      </c>
      <c r="AD30" s="603"/>
      <c r="AE30" s="604"/>
      <c r="AF30" s="602">
        <f>IF(VLOOKUP('③このシートを印刷しＦＡＸして下さい。'!A29,'②講座希望を入力して下さい。'!$A$9:$BX$145,59,FALSE)="","",VLOOKUP('③このシートを印刷しＦＡＸして下さい。'!A29,'②講座希望を入力して下さい。'!$A$9:$BX$145,59,FALSE))</f>
      </c>
      <c r="AG30" s="603"/>
      <c r="AH30" s="603"/>
      <c r="AI30" s="604"/>
      <c r="AJ30" s="602">
        <f>IF(VLOOKUP('③このシートを印刷しＦＡＸして下さい。'!A29,'②講座希望を入力して下さい。'!$A$9:$BX$145,60,FALSE)="","",VLOOKUP('③このシートを印刷しＦＡＸして下さい。'!A29,'②講座希望を入力して下さい。'!$A$9:$BX$145,60,FALSE))</f>
      </c>
      <c r="AK30" s="603"/>
      <c r="AL30" s="604"/>
      <c r="AM30" s="602">
        <f>IF(VLOOKUP('③このシートを印刷しＦＡＸして下さい。'!A29,'②講座希望を入力して下さい。'!$A$9:$BX$145,61,FALSE)="","",VLOOKUP('③このシートを印刷しＦＡＸして下さい。'!A29,'②講座希望を入力して下さい。'!$A$9:$BX$145,61,FALSE))</f>
      </c>
      <c r="AN30" s="603"/>
      <c r="AO30" s="603"/>
      <c r="AP30" s="604"/>
      <c r="AQ30" s="602">
        <f>IF(VLOOKUP('③このシートを印刷しＦＡＸして下さい。'!A29,'②講座希望を入力して下さい。'!$A$9:$BX$145,62,FALSE)="","",VLOOKUP('③このシートを印刷しＦＡＸして下さい。'!A29,'②講座希望を入力して下さい。'!$A$9:$BX$145,62,FALSE))</f>
      </c>
      <c r="AR30" s="603"/>
      <c r="AS30" s="603"/>
      <c r="AT30" s="422"/>
    </row>
    <row r="31" spans="1:46" ht="15" customHeight="1" thickBot="1">
      <c r="A31" s="428" t="s">
        <v>373</v>
      </c>
      <c r="B31" s="429"/>
      <c r="C31" s="429"/>
      <c r="D31" s="429"/>
      <c r="E31" s="429"/>
      <c r="F31" s="430" t="s">
        <v>374</v>
      </c>
      <c r="G31" s="431"/>
      <c r="H31" s="431"/>
      <c r="I31" s="431"/>
      <c r="J31" s="431"/>
      <c r="K31" s="431"/>
      <c r="L31" s="431"/>
      <c r="M31" s="431"/>
      <c r="N31" s="431"/>
      <c r="O31" s="431"/>
      <c r="P31" s="431"/>
      <c r="Q31" s="431"/>
      <c r="R31" s="431"/>
      <c r="S31" s="431"/>
      <c r="T31" s="431"/>
      <c r="U31" s="431"/>
      <c r="V31" s="431"/>
      <c r="W31" s="431"/>
      <c r="X31" s="431"/>
      <c r="Y31" s="431"/>
      <c r="Z31" s="431"/>
      <c r="AA31" s="431"/>
      <c r="AB31" s="431"/>
      <c r="AC31" s="431"/>
      <c r="AD31" s="431"/>
      <c r="AE31" s="431"/>
      <c r="AF31" s="431"/>
      <c r="AG31" s="431"/>
      <c r="AH31" s="431"/>
      <c r="AI31" s="431"/>
      <c r="AJ31" s="431"/>
      <c r="AK31" s="431"/>
      <c r="AL31" s="431"/>
      <c r="AM31" s="431"/>
      <c r="AN31" s="431"/>
      <c r="AO31" s="431"/>
      <c r="AP31" s="431"/>
      <c r="AQ31" s="431"/>
      <c r="AR31" s="431"/>
      <c r="AS31" s="431"/>
      <c r="AT31" s="431"/>
    </row>
    <row r="32" spans="1:46" ht="14.25" customHeight="1">
      <c r="A32" s="432" t="s">
        <v>375</v>
      </c>
      <c r="B32" s="433"/>
      <c r="C32" s="433"/>
      <c r="D32" s="43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3"/>
      <c r="AO32" s="313"/>
      <c r="AP32" s="313"/>
      <c r="AQ32" s="313"/>
      <c r="AR32" s="313"/>
      <c r="AS32" s="313"/>
      <c r="AT32" s="314"/>
    </row>
    <row r="33" spans="1:46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7"/>
    </row>
    <row r="34" spans="1:46" ht="14.25" customHeight="1" thickBot="1">
      <c r="A34" s="315"/>
      <c r="B34" s="316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318"/>
    </row>
    <row r="35" spans="1:46" ht="14.25" customHeight="1">
      <c r="A35" s="325"/>
      <c r="B35" s="325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</row>
    <row r="36" spans="1:46" s="332" customFormat="1" ht="9.75" customHeight="1">
      <c r="A36" s="569" t="s">
        <v>225</v>
      </c>
      <c r="B36" s="569"/>
      <c r="C36" s="569"/>
      <c r="D36" s="569"/>
      <c r="E36" s="569"/>
      <c r="F36" s="569"/>
      <c r="G36" s="569"/>
      <c r="H36" s="569"/>
      <c r="I36" s="569"/>
      <c r="J36" s="569"/>
      <c r="K36" s="569"/>
      <c r="L36" s="569"/>
      <c r="M36" s="570">
        <v>2</v>
      </c>
      <c r="N36" s="57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571" t="s">
        <v>378</v>
      </c>
      <c r="AF36" s="571"/>
      <c r="AG36" s="571"/>
      <c r="AH36" s="571"/>
      <c r="AI36" s="571"/>
      <c r="AJ36" s="571"/>
      <c r="AK36" s="571"/>
      <c r="AL36" s="571"/>
      <c r="AM36" s="571"/>
      <c r="AN36" s="571"/>
      <c r="AO36" s="571"/>
      <c r="AP36" s="571"/>
      <c r="AQ36" s="571"/>
      <c r="AR36" s="571"/>
      <c r="AS36" s="571"/>
      <c r="AT36" s="331"/>
    </row>
    <row r="37" spans="1:46" s="332" customFormat="1" ht="9.75" customHeight="1">
      <c r="A37" s="569"/>
      <c r="B37" s="569"/>
      <c r="C37" s="569"/>
      <c r="D37" s="569"/>
      <c r="E37" s="569"/>
      <c r="F37" s="569"/>
      <c r="G37" s="569"/>
      <c r="H37" s="569"/>
      <c r="I37" s="569"/>
      <c r="J37" s="569"/>
      <c r="K37" s="569"/>
      <c r="L37" s="569"/>
      <c r="M37" s="570"/>
      <c r="N37" s="57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571"/>
      <c r="AF37" s="571"/>
      <c r="AG37" s="571"/>
      <c r="AH37" s="571"/>
      <c r="AI37" s="571"/>
      <c r="AJ37" s="571"/>
      <c r="AK37" s="571"/>
      <c r="AL37" s="571"/>
      <c r="AM37" s="571"/>
      <c r="AN37" s="571"/>
      <c r="AO37" s="571"/>
      <c r="AP37" s="571"/>
      <c r="AQ37" s="571"/>
      <c r="AR37" s="571"/>
      <c r="AS37" s="571"/>
      <c r="AT37" s="331"/>
    </row>
    <row r="38" spans="1:46" ht="3.75" customHeight="1" thickBot="1">
      <c r="A38" s="56"/>
      <c r="B38" s="56"/>
      <c r="C38" s="56"/>
      <c r="D38" s="56"/>
      <c r="E38" s="56"/>
      <c r="F38" s="56"/>
      <c r="G38" s="56"/>
      <c r="H38" s="56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312"/>
    </row>
    <row r="39" spans="1:46" s="59" customFormat="1" ht="12.75" customHeight="1">
      <c r="A39" s="572" t="s">
        <v>201</v>
      </c>
      <c r="B39" s="573"/>
      <c r="C39" s="573"/>
      <c r="D39" s="574"/>
      <c r="E39" s="575"/>
      <c r="F39" s="558" t="s">
        <v>202</v>
      </c>
      <c r="G39" s="559"/>
      <c r="H39" s="559"/>
      <c r="I39" s="559"/>
      <c r="J39" s="559"/>
      <c r="K39" s="559"/>
      <c r="L39" s="559"/>
      <c r="M39" s="559"/>
      <c r="N39" s="559"/>
      <c r="O39" s="559"/>
      <c r="P39" s="559"/>
      <c r="Q39" s="559"/>
      <c r="R39" s="559"/>
      <c r="S39" s="559"/>
      <c r="T39" s="559"/>
      <c r="U39" s="559"/>
      <c r="V39" s="559"/>
      <c r="W39" s="559"/>
      <c r="X39" s="559"/>
      <c r="Y39" s="559"/>
      <c r="Z39" s="559"/>
      <c r="AA39" s="559"/>
      <c r="AB39" s="559"/>
      <c r="AC39" s="559"/>
      <c r="AD39" s="559"/>
      <c r="AE39" s="559"/>
      <c r="AF39" s="559"/>
      <c r="AG39" s="559"/>
      <c r="AH39" s="562" t="s">
        <v>203</v>
      </c>
      <c r="AI39" s="562"/>
      <c r="AJ39" s="562"/>
      <c r="AK39" s="562"/>
      <c r="AL39" s="562"/>
      <c r="AM39" s="562"/>
      <c r="AN39" s="562"/>
      <c r="AO39" s="562"/>
      <c r="AP39" s="562"/>
      <c r="AQ39" s="562"/>
      <c r="AR39" s="562"/>
      <c r="AS39" s="562"/>
      <c r="AT39" s="563"/>
    </row>
    <row r="40" spans="1:46" s="59" customFormat="1" ht="12.75" customHeight="1">
      <c r="A40" s="576"/>
      <c r="B40" s="577"/>
      <c r="C40" s="577"/>
      <c r="D40" s="578"/>
      <c r="E40" s="579"/>
      <c r="F40" s="560"/>
      <c r="G40" s="561"/>
      <c r="H40" s="561"/>
      <c r="I40" s="561"/>
      <c r="J40" s="561"/>
      <c r="K40" s="561"/>
      <c r="L40" s="561"/>
      <c r="M40" s="561"/>
      <c r="N40" s="561"/>
      <c r="O40" s="561"/>
      <c r="P40" s="561"/>
      <c r="Q40" s="561"/>
      <c r="R40" s="561"/>
      <c r="S40" s="561"/>
      <c r="T40" s="561"/>
      <c r="U40" s="561"/>
      <c r="V40" s="561"/>
      <c r="W40" s="561"/>
      <c r="X40" s="561"/>
      <c r="Y40" s="561"/>
      <c r="Z40" s="561"/>
      <c r="AA40" s="561"/>
      <c r="AB40" s="561"/>
      <c r="AC40" s="561"/>
      <c r="AD40" s="561"/>
      <c r="AE40" s="561"/>
      <c r="AF40" s="561"/>
      <c r="AG40" s="561"/>
      <c r="AH40" s="564"/>
      <c r="AI40" s="564"/>
      <c r="AJ40" s="564"/>
      <c r="AK40" s="564"/>
      <c r="AL40" s="564"/>
      <c r="AM40" s="564"/>
      <c r="AN40" s="564"/>
      <c r="AO40" s="564"/>
      <c r="AP40" s="564"/>
      <c r="AQ40" s="564"/>
      <c r="AR40" s="564"/>
      <c r="AS40" s="564"/>
      <c r="AT40" s="565"/>
    </row>
    <row r="41" spans="1:46" ht="12.75" customHeight="1" thickBot="1">
      <c r="A41" s="580"/>
      <c r="B41" s="581"/>
      <c r="C41" s="581"/>
      <c r="D41" s="582"/>
      <c r="E41" s="583"/>
      <c r="F41" s="566" t="s">
        <v>204</v>
      </c>
      <c r="G41" s="567"/>
      <c r="H41" s="567"/>
      <c r="I41" s="567"/>
      <c r="J41" s="567"/>
      <c r="K41" s="567"/>
      <c r="L41" s="567"/>
      <c r="M41" s="567"/>
      <c r="N41" s="567"/>
      <c r="O41" s="567"/>
      <c r="P41" s="567"/>
      <c r="Q41" s="567"/>
      <c r="R41" s="567"/>
      <c r="S41" s="567"/>
      <c r="T41" s="567"/>
      <c r="U41" s="567"/>
      <c r="V41" s="567"/>
      <c r="W41" s="567"/>
      <c r="X41" s="567"/>
      <c r="Y41" s="567"/>
      <c r="Z41" s="567"/>
      <c r="AA41" s="567"/>
      <c r="AB41" s="567"/>
      <c r="AC41" s="567"/>
      <c r="AD41" s="567"/>
      <c r="AE41" s="567"/>
      <c r="AF41" s="567"/>
      <c r="AG41" s="567"/>
      <c r="AH41" s="567"/>
      <c r="AI41" s="567"/>
      <c r="AJ41" s="567"/>
      <c r="AK41" s="567"/>
      <c r="AL41" s="567"/>
      <c r="AM41" s="567"/>
      <c r="AN41" s="567"/>
      <c r="AO41" s="567"/>
      <c r="AP41" s="567"/>
      <c r="AQ41" s="567"/>
      <c r="AR41" s="567"/>
      <c r="AS41" s="567"/>
      <c r="AT41" s="568"/>
    </row>
    <row r="42" spans="1:46" ht="12.75" customHeight="1" thickTop="1">
      <c r="A42" s="584" t="s">
        <v>205</v>
      </c>
      <c r="B42" s="585"/>
      <c r="C42" s="585"/>
      <c r="D42" s="585"/>
      <c r="E42" s="586"/>
      <c r="F42" s="434" t="s">
        <v>557</v>
      </c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35"/>
      <c r="S42" s="435"/>
      <c r="T42" s="435"/>
      <c r="U42" s="435"/>
      <c r="V42" s="435"/>
      <c r="W42" s="435"/>
      <c r="X42" s="435"/>
      <c r="Y42" s="435"/>
      <c r="Z42" s="435"/>
      <c r="AA42" s="435"/>
      <c r="AB42" s="435"/>
      <c r="AC42" s="435"/>
      <c r="AD42" s="435"/>
      <c r="AE42" s="435"/>
      <c r="AF42" s="435"/>
      <c r="AG42" s="435"/>
      <c r="AH42" s="435"/>
      <c r="AI42" s="435"/>
      <c r="AJ42" s="435"/>
      <c r="AK42" s="435"/>
      <c r="AL42" s="435"/>
      <c r="AM42" s="435"/>
      <c r="AN42" s="435"/>
      <c r="AO42" s="435"/>
      <c r="AP42" s="435"/>
      <c r="AQ42" s="435"/>
      <c r="AR42" s="435"/>
      <c r="AS42" s="435"/>
      <c r="AT42" s="436"/>
    </row>
    <row r="43" spans="1:46" ht="12.75" customHeight="1" thickBot="1">
      <c r="A43" s="587"/>
      <c r="B43" s="588"/>
      <c r="C43" s="588"/>
      <c r="D43" s="588"/>
      <c r="E43" s="589"/>
      <c r="F43" s="437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  <c r="AI43" s="438"/>
      <c r="AJ43" s="438"/>
      <c r="AK43" s="438"/>
      <c r="AL43" s="438"/>
      <c r="AM43" s="438"/>
      <c r="AN43" s="438"/>
      <c r="AO43" s="438"/>
      <c r="AP43" s="438"/>
      <c r="AQ43" s="438"/>
      <c r="AR43" s="438"/>
      <c r="AS43" s="438"/>
      <c r="AT43" s="439"/>
    </row>
    <row r="44" spans="1:46" ht="15" customHeight="1" thickTop="1">
      <c r="A44" s="593" t="s">
        <v>157</v>
      </c>
      <c r="B44" s="594"/>
      <c r="C44" s="594"/>
      <c r="D44" s="594"/>
      <c r="E44" s="595"/>
      <c r="F44" s="590">
        <f>IF('①基礎情報を入力して下さい。'!$C$2="","",'①基礎情報を入力して下さい。'!$C$2)</f>
      </c>
      <c r="G44" s="590"/>
      <c r="H44" s="590"/>
      <c r="I44" s="590"/>
      <c r="J44" s="590"/>
      <c r="K44" s="590"/>
      <c r="L44" s="590"/>
      <c r="M44" s="592" t="s">
        <v>158</v>
      </c>
      <c r="N44" s="531">
        <f>IF('①基礎情報を入力して下さい。'!$E$2="","",'①基礎情報を入力して下さい。'!$E$2)</f>
      </c>
      <c r="O44" s="531"/>
      <c r="P44" s="531"/>
      <c r="Q44" s="531"/>
      <c r="R44" s="531"/>
      <c r="S44" s="531"/>
      <c r="T44" s="531"/>
      <c r="U44" s="531"/>
      <c r="V44" s="531"/>
      <c r="W44" s="533" t="s">
        <v>159</v>
      </c>
      <c r="X44" s="533"/>
      <c r="Y44" s="534"/>
      <c r="Z44" s="537" t="s">
        <v>377</v>
      </c>
      <c r="AA44" s="538"/>
      <c r="AB44" s="440">
        <f>IF('①基礎情報を入力して下さい。'!$C$3="","",'①基礎情報を入力して下さい。'!$C$3)</f>
      </c>
      <c r="AC44" s="441"/>
      <c r="AD44" s="441"/>
      <c r="AE44" s="441"/>
      <c r="AF44" s="441"/>
      <c r="AG44" s="441"/>
      <c r="AH44" s="441"/>
      <c r="AI44" s="441"/>
      <c r="AJ44" s="442"/>
      <c r="AK44" s="442"/>
      <c r="AL44" s="443"/>
      <c r="AM44" s="544" t="s">
        <v>206</v>
      </c>
      <c r="AN44" s="545"/>
      <c r="AO44" s="546">
        <f>IF('①基礎情報を入力して下さい。'!$C$5="","",'①基礎情報を入力して下さい。'!$C$5)</f>
      </c>
      <c r="AP44" s="547"/>
      <c r="AQ44" s="547"/>
      <c r="AR44" s="547"/>
      <c r="AS44" s="547"/>
      <c r="AT44" s="548"/>
    </row>
    <row r="45" spans="1:46" ht="15" customHeight="1">
      <c r="A45" s="596"/>
      <c r="B45" s="597"/>
      <c r="C45" s="597"/>
      <c r="D45" s="597"/>
      <c r="E45" s="598"/>
      <c r="F45" s="591"/>
      <c r="G45" s="591"/>
      <c r="H45" s="591"/>
      <c r="I45" s="591"/>
      <c r="J45" s="591"/>
      <c r="K45" s="591"/>
      <c r="L45" s="591"/>
      <c r="M45" s="592"/>
      <c r="N45" s="532"/>
      <c r="O45" s="532"/>
      <c r="P45" s="532"/>
      <c r="Q45" s="532"/>
      <c r="R45" s="532"/>
      <c r="S45" s="532"/>
      <c r="T45" s="532"/>
      <c r="U45" s="532"/>
      <c r="V45" s="532"/>
      <c r="W45" s="535"/>
      <c r="X45" s="535"/>
      <c r="Y45" s="536"/>
      <c r="Z45" s="529" t="s">
        <v>376</v>
      </c>
      <c r="AA45" s="530"/>
      <c r="AB45" s="444">
        <f>IF('①基礎情報を入力して下さい。'!$C$4="","",'①基礎情報を入力して下さい。'!$C$4)</f>
      </c>
      <c r="AC45" s="445"/>
      <c r="AD45" s="445"/>
      <c r="AE45" s="445"/>
      <c r="AF45" s="445"/>
      <c r="AG45" s="445"/>
      <c r="AH45" s="445"/>
      <c r="AI45" s="445"/>
      <c r="AJ45" s="446"/>
      <c r="AK45" s="446"/>
      <c r="AL45" s="447"/>
      <c r="AM45" s="544"/>
      <c r="AN45" s="545"/>
      <c r="AO45" s="549"/>
      <c r="AP45" s="550"/>
      <c r="AQ45" s="550"/>
      <c r="AR45" s="550"/>
      <c r="AS45" s="550"/>
      <c r="AT45" s="551"/>
    </row>
    <row r="46" spans="1:46" ht="15" customHeight="1">
      <c r="A46" s="509" t="s">
        <v>207</v>
      </c>
      <c r="B46" s="510"/>
      <c r="C46" s="510"/>
      <c r="D46" s="510"/>
      <c r="E46" s="511"/>
      <c r="F46" s="515">
        <f>IF('①基礎情報を入力して下さい。'!$C$6="","",'①基礎情報を入力して下さい。'!$C$6)</f>
      </c>
      <c r="G46" s="515"/>
      <c r="H46" s="515" t="s">
        <v>226</v>
      </c>
      <c r="I46" s="515">
        <f>IF('①基礎情報を入力して下さい。'!$F$6="","",'①基礎情報を入力して下さい。'!$F$6)</f>
      </c>
      <c r="J46" s="515"/>
      <c r="K46" s="515" t="s">
        <v>227</v>
      </c>
      <c r="L46" s="519" t="s">
        <v>208</v>
      </c>
      <c r="M46" s="520"/>
      <c r="N46" s="523" t="s">
        <v>3</v>
      </c>
      <c r="O46" s="517"/>
      <c r="P46" s="517" t="s">
        <v>226</v>
      </c>
      <c r="Q46" s="556">
        <f>IF('①基礎情報を入力して下さい。'!$C$7="","",'①基礎情報を入力して下さい。'!$C$7)</f>
      </c>
      <c r="R46" s="556"/>
      <c r="S46" s="556"/>
      <c r="T46" s="556"/>
      <c r="U46" s="556"/>
      <c r="V46" s="556"/>
      <c r="W46" s="556">
        <f>IF('①基礎情報を入力して下さい。'!$G$7="","",'①基礎情報を入力して下さい。'!$G$7)</f>
      </c>
      <c r="X46" s="556"/>
      <c r="Y46" s="525" t="s">
        <v>227</v>
      </c>
      <c r="Z46" s="517" t="s">
        <v>226</v>
      </c>
      <c r="AA46" s="556">
        <f>IF('①基礎情報を入力して下さい。'!$C$8="","",'①基礎情報を入力して下さい。'!$C$8)</f>
      </c>
      <c r="AB46" s="556"/>
      <c r="AC46" s="556"/>
      <c r="AD46" s="556"/>
      <c r="AE46" s="556"/>
      <c r="AF46" s="556"/>
      <c r="AG46" s="556">
        <f>IF('①基礎情報を入力して下さい。'!$G$8="","",'①基礎情報を入力して下さい。'!$G$8)</f>
      </c>
      <c r="AH46" s="556"/>
      <c r="AI46" s="599" t="s">
        <v>227</v>
      </c>
      <c r="AJ46" s="517" t="s">
        <v>226</v>
      </c>
      <c r="AK46" s="556">
        <f>IF('①基礎情報を入力して下さい。'!$C$9="","",'①基礎情報を入力して下さい。'!$C$9)</f>
      </c>
      <c r="AL46" s="556"/>
      <c r="AM46" s="556"/>
      <c r="AN46" s="556"/>
      <c r="AO46" s="556"/>
      <c r="AP46" s="556"/>
      <c r="AQ46" s="556">
        <f>IF('①基礎情報を入力して下さい。'!$G$9="","",'①基礎情報を入力して下さい。'!$G$9)</f>
      </c>
      <c r="AR46" s="556"/>
      <c r="AS46" s="552" t="s">
        <v>227</v>
      </c>
      <c r="AT46" s="553"/>
    </row>
    <row r="47" spans="1:46" ht="15" customHeight="1" thickBot="1">
      <c r="A47" s="512"/>
      <c r="B47" s="513"/>
      <c r="C47" s="513"/>
      <c r="D47" s="513"/>
      <c r="E47" s="514"/>
      <c r="F47" s="516"/>
      <c r="G47" s="516"/>
      <c r="H47" s="516"/>
      <c r="I47" s="516"/>
      <c r="J47" s="516"/>
      <c r="K47" s="516"/>
      <c r="L47" s="521"/>
      <c r="M47" s="522"/>
      <c r="N47" s="524"/>
      <c r="O47" s="518"/>
      <c r="P47" s="518"/>
      <c r="Q47" s="557"/>
      <c r="R47" s="557"/>
      <c r="S47" s="557"/>
      <c r="T47" s="557"/>
      <c r="U47" s="557"/>
      <c r="V47" s="557"/>
      <c r="W47" s="557"/>
      <c r="X47" s="557"/>
      <c r="Y47" s="526"/>
      <c r="Z47" s="518"/>
      <c r="AA47" s="557"/>
      <c r="AB47" s="557"/>
      <c r="AC47" s="557"/>
      <c r="AD47" s="557"/>
      <c r="AE47" s="557"/>
      <c r="AF47" s="557"/>
      <c r="AG47" s="557"/>
      <c r="AH47" s="557"/>
      <c r="AI47" s="526"/>
      <c r="AJ47" s="518"/>
      <c r="AK47" s="557"/>
      <c r="AL47" s="557"/>
      <c r="AM47" s="557"/>
      <c r="AN47" s="557"/>
      <c r="AO47" s="557"/>
      <c r="AP47" s="557"/>
      <c r="AQ47" s="557"/>
      <c r="AR47" s="557"/>
      <c r="AS47" s="554"/>
      <c r="AT47" s="555"/>
    </row>
    <row r="48" spans="1:46" ht="15" customHeight="1" thickBot="1">
      <c r="A48" s="56"/>
      <c r="B48" s="56"/>
      <c r="C48" s="56"/>
      <c r="D48" s="56"/>
      <c r="E48" s="56"/>
      <c r="F48" s="56"/>
      <c r="G48" s="56"/>
      <c r="H48" s="56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312"/>
    </row>
    <row r="49" spans="1:46" ht="15" customHeight="1">
      <c r="A49" s="492" t="s">
        <v>209</v>
      </c>
      <c r="B49" s="493"/>
      <c r="C49" s="498" t="s">
        <v>210</v>
      </c>
      <c r="D49" s="493"/>
      <c r="E49" s="501" t="s">
        <v>211</v>
      </c>
      <c r="F49" s="501"/>
      <c r="G49" s="501"/>
      <c r="H49" s="501"/>
      <c r="I49" s="501"/>
      <c r="J49" s="501"/>
      <c r="K49" s="504" t="s">
        <v>212</v>
      </c>
      <c r="L49" s="504"/>
      <c r="M49" s="501" t="s">
        <v>213</v>
      </c>
      <c r="N49" s="501"/>
      <c r="O49" s="501" t="s">
        <v>214</v>
      </c>
      <c r="P49" s="501"/>
      <c r="Q49" s="541" t="s">
        <v>215</v>
      </c>
      <c r="R49" s="541"/>
      <c r="S49" s="541"/>
      <c r="T49" s="541"/>
      <c r="U49" s="541"/>
      <c r="V49" s="541"/>
      <c r="W49" s="541"/>
      <c r="X49" s="541"/>
      <c r="Y49" s="541"/>
      <c r="Z49" s="541"/>
      <c r="AA49" s="541"/>
      <c r="AB49" s="541"/>
      <c r="AC49" s="541"/>
      <c r="AD49" s="541"/>
      <c r="AE49" s="541"/>
      <c r="AF49" s="541"/>
      <c r="AG49" s="541"/>
      <c r="AH49" s="541"/>
      <c r="AI49" s="541"/>
      <c r="AJ49" s="541"/>
      <c r="AK49" s="541"/>
      <c r="AL49" s="541"/>
      <c r="AM49" s="541"/>
      <c r="AN49" s="541"/>
      <c r="AO49" s="541"/>
      <c r="AP49" s="541"/>
      <c r="AQ49" s="541"/>
      <c r="AR49" s="541"/>
      <c r="AS49" s="542"/>
      <c r="AT49" s="423" t="s">
        <v>372</v>
      </c>
    </row>
    <row r="50" spans="1:46" ht="15" customHeight="1">
      <c r="A50" s="494"/>
      <c r="B50" s="495"/>
      <c r="C50" s="499"/>
      <c r="D50" s="495"/>
      <c r="E50" s="502"/>
      <c r="F50" s="502"/>
      <c r="G50" s="502"/>
      <c r="H50" s="502"/>
      <c r="I50" s="502"/>
      <c r="J50" s="502"/>
      <c r="K50" s="505"/>
      <c r="L50" s="505"/>
      <c r="M50" s="502"/>
      <c r="N50" s="502"/>
      <c r="O50" s="502"/>
      <c r="P50" s="502"/>
      <c r="Q50" s="505" t="s">
        <v>216</v>
      </c>
      <c r="R50" s="505"/>
      <c r="S50" s="539" t="s">
        <v>217</v>
      </c>
      <c r="T50" s="539"/>
      <c r="U50" s="539"/>
      <c r="V50" s="502" t="s">
        <v>218</v>
      </c>
      <c r="W50" s="502"/>
      <c r="X50" s="502"/>
      <c r="Y50" s="539" t="s">
        <v>219</v>
      </c>
      <c r="Z50" s="539"/>
      <c r="AA50" s="539"/>
      <c r="AB50" s="539"/>
      <c r="AC50" s="539"/>
      <c r="AD50" s="539"/>
      <c r="AE50" s="539"/>
      <c r="AF50" s="539" t="s">
        <v>220</v>
      </c>
      <c r="AG50" s="539"/>
      <c r="AH50" s="539"/>
      <c r="AI50" s="539"/>
      <c r="AJ50" s="539"/>
      <c r="AK50" s="539"/>
      <c r="AL50" s="539"/>
      <c r="AM50" s="539" t="s">
        <v>221</v>
      </c>
      <c r="AN50" s="539"/>
      <c r="AO50" s="539"/>
      <c r="AP50" s="539"/>
      <c r="AQ50" s="539"/>
      <c r="AR50" s="539"/>
      <c r="AS50" s="459"/>
      <c r="AT50" s="424"/>
    </row>
    <row r="51" spans="1:46" ht="15" customHeight="1" thickBot="1">
      <c r="A51" s="496"/>
      <c r="B51" s="497"/>
      <c r="C51" s="500"/>
      <c r="D51" s="497"/>
      <c r="E51" s="503"/>
      <c r="F51" s="503"/>
      <c r="G51" s="503"/>
      <c r="H51" s="503"/>
      <c r="I51" s="503"/>
      <c r="J51" s="503"/>
      <c r="K51" s="506"/>
      <c r="L51" s="506"/>
      <c r="M51" s="503"/>
      <c r="N51" s="503"/>
      <c r="O51" s="503"/>
      <c r="P51" s="503"/>
      <c r="Q51" s="506"/>
      <c r="R51" s="506"/>
      <c r="S51" s="540"/>
      <c r="T51" s="540"/>
      <c r="U51" s="540"/>
      <c r="V51" s="503"/>
      <c r="W51" s="503"/>
      <c r="X51" s="503"/>
      <c r="Y51" s="543" t="s">
        <v>209</v>
      </c>
      <c r="Z51" s="543"/>
      <c r="AA51" s="543"/>
      <c r="AB51" s="543"/>
      <c r="AC51" s="527" t="s">
        <v>222</v>
      </c>
      <c r="AD51" s="527"/>
      <c r="AE51" s="527"/>
      <c r="AF51" s="543" t="s">
        <v>209</v>
      </c>
      <c r="AG51" s="543"/>
      <c r="AH51" s="543"/>
      <c r="AI51" s="543"/>
      <c r="AJ51" s="527" t="s">
        <v>222</v>
      </c>
      <c r="AK51" s="527"/>
      <c r="AL51" s="527"/>
      <c r="AM51" s="543" t="s">
        <v>209</v>
      </c>
      <c r="AN51" s="543"/>
      <c r="AO51" s="543"/>
      <c r="AP51" s="543"/>
      <c r="AQ51" s="527" t="s">
        <v>222</v>
      </c>
      <c r="AR51" s="527"/>
      <c r="AS51" s="528"/>
      <c r="AT51" s="425"/>
    </row>
    <row r="52" spans="1:46" ht="18" customHeight="1" thickTop="1">
      <c r="A52" s="507">
        <v>8</v>
      </c>
      <c r="B52" s="508"/>
      <c r="C52" s="609">
        <f>IF(VLOOKUP('③このシートを印刷しＦＡＸして下さい。'!A52,'②講座希望を入力して下さい。'!$A$9:$AV$145,2,FALSE)="","",VLOOKUP('③このシートを印刷しＦＡＸして下さい。'!A52,'②講座希望を入力して下さい。'!$A$9:$AV$145,2,FALSE))</f>
      </c>
      <c r="D52" s="610"/>
      <c r="E52" s="609">
        <f>IF(VLOOKUP('③このシートを印刷しＦＡＸして下さい。'!A52,'②講座希望を入力して下さい。'!$A$9:$AV$145,3,FALSE)="","",VLOOKUP('③このシートを印刷しＦＡＸして下さい。'!A52,'②講座希望を入力して下さい。'!$A$9:$AV$145,3,FALSE))</f>
      </c>
      <c r="F52" s="613"/>
      <c r="G52" s="613"/>
      <c r="H52" s="613"/>
      <c r="I52" s="613"/>
      <c r="J52" s="610"/>
      <c r="K52" s="609">
        <f>IF(VLOOKUP('③このシートを印刷しＦＡＸして下さい。'!A52,'②講座希望を入力して下さい。'!$A$9:$AV$145,4,FALSE)="","",VLOOKUP('③このシートを印刷しＦＡＸして下さい。'!A52,'②講座希望を入力して下さい。'!$A$9:$AV$145,4,FALSE))</f>
      </c>
      <c r="L52" s="610"/>
      <c r="M52" s="609">
        <f>IF(VLOOKUP('③このシートを印刷しＦＡＸして下さい。'!A52,'②講座希望を入力して下さい。'!$A$9:$AV$145,5,FALSE)="","",VLOOKUP('③このシートを印刷しＦＡＸして下さい。'!A52,'②講座希望を入力して下さい。'!$A$9:$AV$145,5,FALSE))</f>
      </c>
      <c r="N52" s="610"/>
      <c r="O52" s="609">
        <f>IF(VLOOKUP('③このシートを印刷しＦＡＸして下さい。'!A52,'②講座希望を入力して下さい。'!$A$9:$AV$145,6,FALSE)="","",VLOOKUP('③このシートを印刷しＦＡＸして下さい。'!A52,'②講座希望を入力して下さい。'!$A$9:$AV$145,6,FALSE))</f>
      </c>
      <c r="P52" s="610"/>
      <c r="Q52" s="615" t="s">
        <v>223</v>
      </c>
      <c r="R52" s="616"/>
      <c r="S52" s="452">
        <f>IF(VLOOKUP('③このシートを印刷しＦＡＸして下さい。'!A52,'②講座希望を入力して下さい。'!$A$9:$AV$145,9,FALSE)="","",VLOOKUP('③このシートを印刷しＦＡＸして下さい。'!A52,'②講座希望を入力して下さい。'!$A$9:$AV$145,9,FALSE))</f>
      </c>
      <c r="T52" s="453"/>
      <c r="U52" s="454"/>
      <c r="V52" s="452">
        <f>IF(VLOOKUP('③このシートを印刷しＦＡＸして下さい。'!A52,'②講座希望を入力して下さい。'!$A$9:$AV$145,10,FALSE)="","",VLOOKUP('③このシートを印刷しＦＡＸして下さい。'!A52,'②講座希望を入力して下さい。'!$A$9:$AV$145,10,FALSE))</f>
      </c>
      <c r="W52" s="453"/>
      <c r="X52" s="454"/>
      <c r="Y52" s="452">
        <f>IF(VLOOKUP('③このシートを印刷しＦＡＸして下さい。'!A52,'②講座希望を入力して下さい。'!$A$9:$BX$145,51,FALSE)="","",VLOOKUP('③このシートを印刷しＦＡＸして下さい。'!A52,'②講座希望を入力して下さい。'!$A$9:$BX$145,51,FALSE))</f>
      </c>
      <c r="Z52" s="453"/>
      <c r="AA52" s="453"/>
      <c r="AB52" s="454"/>
      <c r="AC52" s="452">
        <f>IF(VLOOKUP('③このシートを印刷しＦＡＸして下さい。'!A52,'②講座希望を入力して下さい。'!$A$9:$BX$145,52,FALSE)="","",VLOOKUP('③このシートを印刷しＦＡＸして下さい。'!A52,'②講座希望を入力して下さい。'!$A$9:$BX$145,52,FALSE))</f>
      </c>
      <c r="AD52" s="453"/>
      <c r="AE52" s="454"/>
      <c r="AF52" s="452">
        <f>IF(VLOOKUP('③このシートを印刷しＦＡＸして下さい。'!A52,'②講座希望を入力して下さい。'!$A$9:$BX$145,53,FALSE)="","",VLOOKUP('③このシートを印刷しＦＡＸして下さい。'!A52,'②講座希望を入力して下さい。'!$A$9:$BX$145,53,FALSE))</f>
      </c>
      <c r="AG52" s="453"/>
      <c r="AH52" s="453"/>
      <c r="AI52" s="454"/>
      <c r="AJ52" s="452">
        <f>IF(VLOOKUP('③このシートを印刷しＦＡＸして下さい。'!A52,'②講座希望を入力して下さい。'!$A$9:$BX$145,54,FALSE)="","",VLOOKUP('③このシートを印刷しＦＡＸして下さい。'!A52,'②講座希望を入力して下さい。'!$A$9:$BX$145,54,FALSE))</f>
      </c>
      <c r="AK52" s="453"/>
      <c r="AL52" s="454"/>
      <c r="AM52" s="452">
        <f>IF(VLOOKUP('③このシートを印刷しＦＡＸして下さい。'!A52,'②講座希望を入力して下さい。'!$A$9:$BX$145,55,FALSE)="","",VLOOKUP('③このシートを印刷しＦＡＸして下さい。'!A52,'②講座希望を入力して下さい。'!$A$9:$BX$145,55,FALSE))</f>
      </c>
      <c r="AN52" s="453"/>
      <c r="AO52" s="453"/>
      <c r="AP52" s="454"/>
      <c r="AQ52" s="452">
        <f>IF(VLOOKUP('③このシートを印刷しＦＡＸして下さい。'!A52,'②講座希望を入力して下さい。'!$A$9:$BX$145,56,FALSE)="","",VLOOKUP('③このシートを印刷しＦＡＸして下さい。'!A52,'②講座希望を入力して下さい。'!$A$9:$BX$145,56,FALSE))</f>
      </c>
      <c r="AR52" s="453"/>
      <c r="AS52" s="453"/>
      <c r="AT52" s="421">
        <f>IF(E52="","",IF('②講座希望を入力して下さい。'!BP16&lt;&gt;"",'②講座希望を入力して下さい。'!BP16,"登録完了　・　要選択"))</f>
      </c>
    </row>
    <row r="53" spans="1:46" ht="18" customHeight="1" thickBot="1">
      <c r="A53" s="448"/>
      <c r="B53" s="449"/>
      <c r="C53" s="617"/>
      <c r="D53" s="618"/>
      <c r="E53" s="617"/>
      <c r="F53" s="619"/>
      <c r="G53" s="619"/>
      <c r="H53" s="619"/>
      <c r="I53" s="619"/>
      <c r="J53" s="618"/>
      <c r="K53" s="617"/>
      <c r="L53" s="618"/>
      <c r="M53" s="617"/>
      <c r="N53" s="618"/>
      <c r="O53" s="617"/>
      <c r="P53" s="618"/>
      <c r="Q53" s="620" t="s">
        <v>224</v>
      </c>
      <c r="R53" s="621"/>
      <c r="S53" s="607">
        <f>IF(VLOOKUP('③このシートを印刷しＦＡＸして下さい。'!A52,'②講座希望を入力して下さい。'!$A$9:$BX$145,29,FALSE)="","",VLOOKUP('③このシートを印刷しＦＡＸして下さい。'!A52,'②講座希望を入力して下さい。'!$A$9:$BX$145,29,FALSE))</f>
      </c>
      <c r="T53" s="608"/>
      <c r="U53" s="622"/>
      <c r="V53" s="607">
        <f>IF(VLOOKUP('③このシートを印刷しＦＡＸして下さい。'!A52,'②講座希望を入力して下さい。'!$A$9:$BX$145,30,FALSE)="","",VLOOKUP('③このシートを印刷しＦＡＸして下さい。'!A52,'②講座希望を入力して下さい。'!$A$9:$BX$145,30,FALSE))</f>
      </c>
      <c r="W53" s="608"/>
      <c r="X53" s="622"/>
      <c r="Y53" s="607">
        <f>IF(VLOOKUP('③このシートを印刷しＦＡＸして下さい。'!A52,'②講座希望を入力して下さい。'!$A$9:$BX$145,57,FALSE)="","",VLOOKUP('③このシートを印刷しＦＡＸして下さい。'!A52,'②講座希望を入力して下さい。'!$A$9:$BX$145,57,FALSE))</f>
      </c>
      <c r="Z53" s="608"/>
      <c r="AA53" s="608"/>
      <c r="AB53" s="622"/>
      <c r="AC53" s="607">
        <f>IF(VLOOKUP('③このシートを印刷しＦＡＸして下さい。'!A52,'②講座希望を入力して下さい。'!$A$9:$BX$145,58,FALSE)="","",VLOOKUP('③このシートを印刷しＦＡＸして下さい。'!A52,'②講座希望を入力して下さい。'!$A$9:$BX$145,58,FALSE))</f>
      </c>
      <c r="AD53" s="608"/>
      <c r="AE53" s="622"/>
      <c r="AF53" s="607">
        <f>IF(VLOOKUP('③このシートを印刷しＦＡＸして下さい。'!A52,'②講座希望を入力して下さい。'!$A$9:$BX$145,59,FALSE)="","",VLOOKUP('③このシートを印刷しＦＡＸして下さい。'!A52,'②講座希望を入力して下さい。'!$A$9:$BX$145,59,FALSE))</f>
      </c>
      <c r="AG53" s="608"/>
      <c r="AH53" s="608"/>
      <c r="AI53" s="622"/>
      <c r="AJ53" s="607">
        <f>IF(VLOOKUP('③このシートを印刷しＦＡＸして下さい。'!A52,'②講座希望を入力して下さい。'!$A$9:$BX$145,60,FALSE)="","",VLOOKUP('③このシートを印刷しＦＡＸして下さい。'!A52,'②講座希望を入力して下さい。'!$A$9:$BX$145,60,FALSE))</f>
      </c>
      <c r="AK53" s="608"/>
      <c r="AL53" s="622"/>
      <c r="AM53" s="607">
        <f>IF(VLOOKUP('③このシートを印刷しＦＡＸして下さい。'!A52,'②講座希望を入力して下さい。'!$A$9:$BX$145,61,FALSE)="","",VLOOKUP('③このシートを印刷しＦＡＸして下さい。'!A52,'②講座希望を入力して下さい。'!$A$9:$BX$145,61,FALSE))</f>
      </c>
      <c r="AN53" s="608"/>
      <c r="AO53" s="608"/>
      <c r="AP53" s="622"/>
      <c r="AQ53" s="607">
        <f>IF(VLOOKUP('③このシートを印刷しＦＡＸして下さい。'!A52,'②講座希望を入力して下さい。'!$A$9:$BX$145,62,FALSE)="","",VLOOKUP('③このシートを印刷しＦＡＸして下さい。'!A52,'②講座希望を入力して下さい。'!$A$9:$BX$145,62,FALSE))</f>
      </c>
      <c r="AR53" s="608"/>
      <c r="AS53" s="608"/>
      <c r="AT53" s="422"/>
    </row>
    <row r="54" spans="1:46" ht="18" customHeight="1" thickTop="1">
      <c r="A54" s="469">
        <v>9</v>
      </c>
      <c r="B54" s="470"/>
      <c r="C54" s="609">
        <f>IF(VLOOKUP('③このシートを印刷しＦＡＸして下さい。'!A54,'②講座希望を入力して下さい。'!$A$9:$AV$145,2,FALSE)="","",VLOOKUP('③このシートを印刷しＦＡＸして下さい。'!A54,'②講座希望を入力して下さい。'!$A$9:$AV$145,2,FALSE))</f>
      </c>
      <c r="D54" s="610"/>
      <c r="E54" s="609">
        <f>IF(VLOOKUP('③このシートを印刷しＦＡＸして下さい。'!A54,'②講座希望を入力して下さい。'!$A$9:$AV$145,3,FALSE)="","",VLOOKUP('③このシートを印刷しＦＡＸして下さい。'!A54,'②講座希望を入力して下さい。'!$A$9:$AV$145,3,FALSE))</f>
      </c>
      <c r="F54" s="613"/>
      <c r="G54" s="613"/>
      <c r="H54" s="613"/>
      <c r="I54" s="613"/>
      <c r="J54" s="610"/>
      <c r="K54" s="609">
        <f>IF(VLOOKUP('③このシートを印刷しＦＡＸして下さい。'!A54,'②講座希望を入力して下さい。'!$A$9:$AV$145,4,FALSE)="","",VLOOKUP('③このシートを印刷しＦＡＸして下さい。'!A54,'②講座希望を入力して下さい。'!$A$9:$AV$145,4,FALSE))</f>
      </c>
      <c r="L54" s="610"/>
      <c r="M54" s="609">
        <f>IF(VLOOKUP('③このシートを印刷しＦＡＸして下さい。'!A54,'②講座希望を入力して下さい。'!$A$9:$AV$145,5,FALSE)="","",VLOOKUP('③このシートを印刷しＦＡＸして下さい。'!A54,'②講座希望を入力して下さい。'!$A$9:$AV$145,5,FALSE))</f>
      </c>
      <c r="N54" s="610"/>
      <c r="O54" s="609">
        <f>IF(VLOOKUP('③このシートを印刷しＦＡＸして下さい。'!A54,'②講座希望を入力して下さい。'!$A$9:$AV$145,6,FALSE)="","",VLOOKUP('③このシートを印刷しＦＡＸして下さい。'!A54,'②講座希望を入力して下さい。'!$A$9:$AV$145,6,FALSE))</f>
      </c>
      <c r="P54" s="610"/>
      <c r="Q54" s="615" t="s">
        <v>223</v>
      </c>
      <c r="R54" s="616"/>
      <c r="S54" s="452">
        <f>IF(VLOOKUP('③このシートを印刷しＦＡＸして下さい。'!A54,'②講座希望を入力して下さい。'!$A$9:$AV$145,9,FALSE)="","",VLOOKUP('③このシートを印刷しＦＡＸして下さい。'!A54,'②講座希望を入力して下さい。'!$A$9:$AV$145,9,FALSE))</f>
      </c>
      <c r="T54" s="453"/>
      <c r="U54" s="454"/>
      <c r="V54" s="452">
        <f>IF(VLOOKUP('③このシートを印刷しＦＡＸして下さい。'!A54,'②講座希望を入力して下さい。'!$A$9:$AV$145,10,FALSE)="","",VLOOKUP('③このシートを印刷しＦＡＸして下さい。'!A54,'②講座希望を入力して下さい。'!$A$9:$AV$145,10,FALSE))</f>
      </c>
      <c r="W54" s="453"/>
      <c r="X54" s="454"/>
      <c r="Y54" s="452">
        <f>IF(VLOOKUP('③このシートを印刷しＦＡＸして下さい。'!A54,'②講座希望を入力して下さい。'!$A$9:$BX$145,51,FALSE)="","",VLOOKUP('③このシートを印刷しＦＡＸして下さい。'!A54,'②講座希望を入力して下さい。'!$A$9:$BX$145,51,FALSE))</f>
      </c>
      <c r="Z54" s="453"/>
      <c r="AA54" s="453"/>
      <c r="AB54" s="454"/>
      <c r="AC54" s="452">
        <f>IF(VLOOKUP('③このシートを印刷しＦＡＸして下さい。'!A54,'②講座希望を入力して下さい。'!$A$9:$BX$145,52,FALSE)="","",VLOOKUP('③このシートを印刷しＦＡＸして下さい。'!A54,'②講座希望を入力して下さい。'!$A$9:$BX$145,52,FALSE))</f>
      </c>
      <c r="AD54" s="453"/>
      <c r="AE54" s="454"/>
      <c r="AF54" s="452">
        <f>IF(VLOOKUP('③このシートを印刷しＦＡＸして下さい。'!A54,'②講座希望を入力して下さい。'!$A$9:$BX$145,53,FALSE)="","",VLOOKUP('③このシートを印刷しＦＡＸして下さい。'!A54,'②講座希望を入力して下さい。'!$A$9:$BX$145,53,FALSE))</f>
      </c>
      <c r="AG54" s="453"/>
      <c r="AH54" s="453"/>
      <c r="AI54" s="454"/>
      <c r="AJ54" s="452">
        <f>IF(VLOOKUP('③このシートを印刷しＦＡＸして下さい。'!A54,'②講座希望を入力して下さい。'!$A$9:$BX$145,54,FALSE)="","",VLOOKUP('③このシートを印刷しＦＡＸして下さい。'!A54,'②講座希望を入力して下さい。'!$A$9:$BX$145,54,FALSE))</f>
      </c>
      <c r="AK54" s="453"/>
      <c r="AL54" s="454"/>
      <c r="AM54" s="452">
        <f>IF(VLOOKUP('③このシートを印刷しＦＡＸして下さい。'!A54,'②講座希望を入力して下さい。'!$A$9:$BX$145,55,FALSE)="","",VLOOKUP('③このシートを印刷しＦＡＸして下さい。'!A54,'②講座希望を入力して下さい。'!$A$9:$BX$145,55,FALSE))</f>
      </c>
      <c r="AN54" s="453"/>
      <c r="AO54" s="453"/>
      <c r="AP54" s="454"/>
      <c r="AQ54" s="452">
        <f>IF(VLOOKUP('③このシートを印刷しＦＡＸして下さい。'!A54,'②講座希望を入力して下さい。'!$A$9:$BX$145,56,FALSE)="","",VLOOKUP('③このシートを印刷しＦＡＸして下さい。'!A54,'②講座希望を入力して下さい。'!$A$9:$BX$145,56,FALSE))</f>
      </c>
      <c r="AR54" s="453"/>
      <c r="AS54" s="453"/>
      <c r="AT54" s="421">
        <f>IF(E54="","",IF('②講座希望を入力して下さい。'!BP17&lt;&gt;"",'②講座希望を入力して下さい。'!BP17,"登録完了　・　要選択"))</f>
      </c>
    </row>
    <row r="55" spans="1:46" ht="18" customHeight="1" thickBot="1">
      <c r="A55" s="490"/>
      <c r="B55" s="491"/>
      <c r="C55" s="617"/>
      <c r="D55" s="618"/>
      <c r="E55" s="617"/>
      <c r="F55" s="619"/>
      <c r="G55" s="619"/>
      <c r="H55" s="619"/>
      <c r="I55" s="619"/>
      <c r="J55" s="618"/>
      <c r="K55" s="617"/>
      <c r="L55" s="618"/>
      <c r="M55" s="617"/>
      <c r="N55" s="618"/>
      <c r="O55" s="617"/>
      <c r="P55" s="618"/>
      <c r="Q55" s="620" t="s">
        <v>224</v>
      </c>
      <c r="R55" s="621"/>
      <c r="S55" s="607">
        <f>IF(VLOOKUP('③このシートを印刷しＦＡＸして下さい。'!A54,'②講座希望を入力して下さい。'!$A$9:$BX$145,29,FALSE)="","",VLOOKUP('③このシートを印刷しＦＡＸして下さい。'!A54,'②講座希望を入力して下さい。'!$A$9:$BX$145,29,FALSE))</f>
      </c>
      <c r="T55" s="608"/>
      <c r="U55" s="622"/>
      <c r="V55" s="607">
        <f>IF(VLOOKUP('③このシートを印刷しＦＡＸして下さい。'!A54,'②講座希望を入力して下さい。'!$A$9:$BX$145,30,FALSE)="","",VLOOKUP('③このシートを印刷しＦＡＸして下さい。'!A54,'②講座希望を入力して下さい。'!$A$9:$BX$145,30,FALSE))</f>
      </c>
      <c r="W55" s="608"/>
      <c r="X55" s="622"/>
      <c r="Y55" s="607">
        <f>IF(VLOOKUP('③このシートを印刷しＦＡＸして下さい。'!A54,'②講座希望を入力して下さい。'!$A$9:$BX$145,57,FALSE)="","",VLOOKUP('③このシートを印刷しＦＡＸして下さい。'!A54,'②講座希望を入力して下さい。'!$A$9:$BX$145,57,FALSE))</f>
      </c>
      <c r="Z55" s="608"/>
      <c r="AA55" s="608"/>
      <c r="AB55" s="622"/>
      <c r="AC55" s="607">
        <f>IF(VLOOKUP('③このシートを印刷しＦＡＸして下さい。'!A54,'②講座希望を入力して下さい。'!$A$9:$BX$145,58,FALSE)="","",VLOOKUP('③このシートを印刷しＦＡＸして下さい。'!A54,'②講座希望を入力して下さい。'!$A$9:$BX$145,58,FALSE))</f>
      </c>
      <c r="AD55" s="608"/>
      <c r="AE55" s="622"/>
      <c r="AF55" s="607">
        <f>IF(VLOOKUP('③このシートを印刷しＦＡＸして下さい。'!A54,'②講座希望を入力して下さい。'!$A$9:$BX$145,59,FALSE)="","",VLOOKUP('③このシートを印刷しＦＡＸして下さい。'!A54,'②講座希望を入力して下さい。'!$A$9:$BX$145,59,FALSE))</f>
      </c>
      <c r="AG55" s="608"/>
      <c r="AH55" s="608"/>
      <c r="AI55" s="622"/>
      <c r="AJ55" s="607">
        <f>IF(VLOOKUP('③このシートを印刷しＦＡＸして下さい。'!A54,'②講座希望を入力して下さい。'!$A$9:$BX$145,60,FALSE)="","",VLOOKUP('③このシートを印刷しＦＡＸして下さい。'!A54,'②講座希望を入力して下さい。'!$A$9:$BX$145,60,FALSE))</f>
      </c>
      <c r="AK55" s="608"/>
      <c r="AL55" s="622"/>
      <c r="AM55" s="607">
        <f>IF(VLOOKUP('③このシートを印刷しＦＡＸして下さい。'!A54,'②講座希望を入力して下さい。'!$A$9:$BX$145,61,FALSE)="","",VLOOKUP('③このシートを印刷しＦＡＸして下さい。'!A54,'②講座希望を入力して下さい。'!$A$9:$BX$145,61,FALSE))</f>
      </c>
      <c r="AN55" s="608"/>
      <c r="AO55" s="608"/>
      <c r="AP55" s="622"/>
      <c r="AQ55" s="607">
        <f>IF(VLOOKUP('③このシートを印刷しＦＡＸして下さい。'!A54,'②講座希望を入力して下さい。'!$A$9:$BX$145,62,FALSE)="","",VLOOKUP('③このシートを印刷しＦＡＸして下さい。'!A54,'②講座希望を入力して下さい。'!$A$9:$BX$145,62,FALSE))</f>
      </c>
      <c r="AR55" s="608"/>
      <c r="AS55" s="608"/>
      <c r="AT55" s="422"/>
    </row>
    <row r="56" spans="1:46" ht="18" customHeight="1" thickTop="1">
      <c r="A56" s="448">
        <v>10</v>
      </c>
      <c r="B56" s="449"/>
      <c r="C56" s="609">
        <f>IF(VLOOKUP('③このシートを印刷しＦＡＸして下さい。'!A56,'②講座希望を入力して下さい。'!$A$9:$AV$145,2,FALSE)="","",VLOOKUP('③このシートを印刷しＦＡＸして下さい。'!A56,'②講座希望を入力して下さい。'!$A$9:$AV$145,2,FALSE))</f>
      </c>
      <c r="D56" s="610"/>
      <c r="E56" s="609">
        <f>IF(VLOOKUP('③このシートを印刷しＦＡＸして下さい。'!A56,'②講座希望を入力して下さい。'!$A$9:$AV$145,3,FALSE)="","",VLOOKUP('③このシートを印刷しＦＡＸして下さい。'!A56,'②講座希望を入力して下さい。'!$A$9:$AV$145,3,FALSE))</f>
      </c>
      <c r="F56" s="613"/>
      <c r="G56" s="613"/>
      <c r="H56" s="613"/>
      <c r="I56" s="613"/>
      <c r="J56" s="610"/>
      <c r="K56" s="609">
        <f>IF(VLOOKUP('③このシートを印刷しＦＡＸして下さい。'!A56,'②講座希望を入力して下さい。'!$A$9:$AV$145,4,FALSE)="","",VLOOKUP('③このシートを印刷しＦＡＸして下さい。'!A56,'②講座希望を入力して下さい。'!$A$9:$AV$145,4,FALSE))</f>
      </c>
      <c r="L56" s="610"/>
      <c r="M56" s="609">
        <f>IF(VLOOKUP('③このシートを印刷しＦＡＸして下さい。'!A56,'②講座希望を入力して下さい。'!$A$9:$AV$145,5,FALSE)="","",VLOOKUP('③このシートを印刷しＦＡＸして下さい。'!A56,'②講座希望を入力して下さい。'!$A$9:$AV$145,5,FALSE))</f>
      </c>
      <c r="N56" s="610"/>
      <c r="O56" s="609">
        <f>IF(VLOOKUP('③このシートを印刷しＦＡＸして下さい。'!A56,'②講座希望を入力して下さい。'!$A$9:$AV$145,6,FALSE)="","",VLOOKUP('③このシートを印刷しＦＡＸして下さい。'!A56,'②講座希望を入力して下さい。'!$A$9:$AV$145,6,FALSE))</f>
      </c>
      <c r="P56" s="610"/>
      <c r="Q56" s="615" t="s">
        <v>223</v>
      </c>
      <c r="R56" s="616"/>
      <c r="S56" s="452">
        <f>IF(VLOOKUP('③このシートを印刷しＦＡＸして下さい。'!A56,'②講座希望を入力して下さい。'!$A$9:$AV$145,9,FALSE)="","",VLOOKUP('③このシートを印刷しＦＡＸして下さい。'!A56,'②講座希望を入力して下さい。'!$A$9:$AV$145,9,FALSE))</f>
      </c>
      <c r="T56" s="453"/>
      <c r="U56" s="454"/>
      <c r="V56" s="452">
        <f>IF(VLOOKUP('③このシートを印刷しＦＡＸして下さい。'!A56,'②講座希望を入力して下さい。'!$A$9:$AV$145,10,FALSE)="","",VLOOKUP('③このシートを印刷しＦＡＸして下さい。'!A56,'②講座希望を入力して下さい。'!$A$9:$AV$145,10,FALSE))</f>
      </c>
      <c r="W56" s="453"/>
      <c r="X56" s="454"/>
      <c r="Y56" s="452">
        <f>IF(VLOOKUP('③このシートを印刷しＦＡＸして下さい。'!A56,'②講座希望を入力して下さい。'!$A$9:$BX$145,51,FALSE)="","",VLOOKUP('③このシートを印刷しＦＡＸして下さい。'!A56,'②講座希望を入力して下さい。'!$A$9:$BX$145,51,FALSE))</f>
      </c>
      <c r="Z56" s="453"/>
      <c r="AA56" s="453"/>
      <c r="AB56" s="454"/>
      <c r="AC56" s="452">
        <f>IF(VLOOKUP('③このシートを印刷しＦＡＸして下さい。'!A56,'②講座希望を入力して下さい。'!$A$9:$BX$145,52,FALSE)="","",VLOOKUP('③このシートを印刷しＦＡＸして下さい。'!A56,'②講座希望を入力して下さい。'!$A$9:$BX$145,52,FALSE))</f>
      </c>
      <c r="AD56" s="453"/>
      <c r="AE56" s="454"/>
      <c r="AF56" s="452">
        <f>IF(VLOOKUP('③このシートを印刷しＦＡＸして下さい。'!A56,'②講座希望を入力して下さい。'!$A$9:$BX$145,53,FALSE)="","",VLOOKUP('③このシートを印刷しＦＡＸして下さい。'!A56,'②講座希望を入力して下さい。'!$A$9:$BX$145,53,FALSE))</f>
      </c>
      <c r="AG56" s="453"/>
      <c r="AH56" s="453"/>
      <c r="AI56" s="454"/>
      <c r="AJ56" s="452">
        <f>IF(VLOOKUP('③このシートを印刷しＦＡＸして下さい。'!A56,'②講座希望を入力して下さい。'!$A$9:$BX$145,54,FALSE)="","",VLOOKUP('③このシートを印刷しＦＡＸして下さい。'!A56,'②講座希望を入力して下さい。'!$A$9:$BX$145,54,FALSE))</f>
      </c>
      <c r="AK56" s="453"/>
      <c r="AL56" s="454"/>
      <c r="AM56" s="452">
        <f>IF(VLOOKUP('③このシートを印刷しＦＡＸして下さい。'!A56,'②講座希望を入力して下さい。'!$A$9:$BX$145,55,FALSE)="","",VLOOKUP('③このシートを印刷しＦＡＸして下さい。'!A56,'②講座希望を入力して下さい。'!$A$9:$BX$145,55,FALSE))</f>
      </c>
      <c r="AN56" s="453"/>
      <c r="AO56" s="453"/>
      <c r="AP56" s="454"/>
      <c r="AQ56" s="452">
        <f>IF(VLOOKUP('③このシートを印刷しＦＡＸして下さい。'!A56,'②講座希望を入力して下さい。'!$A$9:$BX$145,56,FALSE)="","",VLOOKUP('③このシートを印刷しＦＡＸして下さい。'!A56,'②講座希望を入力して下さい。'!$A$9:$BX$145,56,FALSE))</f>
      </c>
      <c r="AR56" s="453"/>
      <c r="AS56" s="453"/>
      <c r="AT56" s="421">
        <f>IF(E56="","",IF('②講座希望を入力して下さい。'!BP18&lt;&gt;"",'②講座希望を入力して下さい。'!BP18,"登録完了　・　要選択"))</f>
      </c>
    </row>
    <row r="57" spans="1:46" ht="18" customHeight="1" thickBot="1">
      <c r="A57" s="490"/>
      <c r="B57" s="491"/>
      <c r="C57" s="617"/>
      <c r="D57" s="618"/>
      <c r="E57" s="617"/>
      <c r="F57" s="619"/>
      <c r="G57" s="619"/>
      <c r="H57" s="619"/>
      <c r="I57" s="619"/>
      <c r="J57" s="618"/>
      <c r="K57" s="617"/>
      <c r="L57" s="618"/>
      <c r="M57" s="617"/>
      <c r="N57" s="618"/>
      <c r="O57" s="617"/>
      <c r="P57" s="618"/>
      <c r="Q57" s="620" t="s">
        <v>224</v>
      </c>
      <c r="R57" s="621"/>
      <c r="S57" s="607">
        <f>IF(VLOOKUP('③このシートを印刷しＦＡＸして下さい。'!A56,'②講座希望を入力して下さい。'!$A$9:$BX$145,29,FALSE)="","",VLOOKUP('③このシートを印刷しＦＡＸして下さい。'!A56,'②講座希望を入力して下さい。'!$A$9:$BX$145,29,FALSE))</f>
      </c>
      <c r="T57" s="608"/>
      <c r="U57" s="622"/>
      <c r="V57" s="607">
        <f>IF(VLOOKUP('③このシートを印刷しＦＡＸして下さい。'!A56,'②講座希望を入力して下さい。'!$A$9:$BX$145,30,FALSE)="","",VLOOKUP('③このシートを印刷しＦＡＸして下さい。'!A56,'②講座希望を入力して下さい。'!$A$9:$BX$145,30,FALSE))</f>
      </c>
      <c r="W57" s="608"/>
      <c r="X57" s="622"/>
      <c r="Y57" s="607">
        <f>IF(VLOOKUP('③このシートを印刷しＦＡＸして下さい。'!A56,'②講座希望を入力して下さい。'!$A$9:$BX$145,57,FALSE)="","",VLOOKUP('③このシートを印刷しＦＡＸして下さい。'!A56,'②講座希望を入力して下さい。'!$A$9:$BX$145,57,FALSE))</f>
      </c>
      <c r="Z57" s="608"/>
      <c r="AA57" s="608"/>
      <c r="AB57" s="622"/>
      <c r="AC57" s="607">
        <f>IF(VLOOKUP('③このシートを印刷しＦＡＸして下さい。'!A56,'②講座希望を入力して下さい。'!$A$9:$BX$145,58,FALSE)="","",VLOOKUP('③このシートを印刷しＦＡＸして下さい。'!A56,'②講座希望を入力して下さい。'!$A$9:$BX$145,58,FALSE))</f>
      </c>
      <c r="AD57" s="608"/>
      <c r="AE57" s="622"/>
      <c r="AF57" s="607">
        <f>IF(VLOOKUP('③このシートを印刷しＦＡＸして下さい。'!A56,'②講座希望を入力して下さい。'!$A$9:$BX$145,59,FALSE)="","",VLOOKUP('③このシートを印刷しＦＡＸして下さい。'!A56,'②講座希望を入力して下さい。'!$A$9:$BX$145,59,FALSE))</f>
      </c>
      <c r="AG57" s="608"/>
      <c r="AH57" s="608"/>
      <c r="AI57" s="622"/>
      <c r="AJ57" s="607">
        <f>IF(VLOOKUP('③このシートを印刷しＦＡＸして下さい。'!A56,'②講座希望を入力して下さい。'!$A$9:$BX$145,60,FALSE)="","",VLOOKUP('③このシートを印刷しＦＡＸして下さい。'!A56,'②講座希望を入力して下さい。'!$A$9:$BX$145,60,FALSE))</f>
      </c>
      <c r="AK57" s="608"/>
      <c r="AL57" s="622"/>
      <c r="AM57" s="607">
        <f>IF(VLOOKUP('③このシートを印刷しＦＡＸして下さい。'!A56,'②講座希望を入力して下さい。'!$A$9:$BX$145,61,FALSE)="","",VLOOKUP('③このシートを印刷しＦＡＸして下さい。'!A56,'②講座希望を入力して下さい。'!$A$9:$BX$145,61,FALSE))</f>
      </c>
      <c r="AN57" s="608"/>
      <c r="AO57" s="608"/>
      <c r="AP57" s="622"/>
      <c r="AQ57" s="607">
        <f>IF(VLOOKUP('③このシートを印刷しＦＡＸして下さい。'!A56,'②講座希望を入力して下さい。'!$A$9:$BX$145,62,FALSE)="","",VLOOKUP('③このシートを印刷しＦＡＸして下さい。'!A56,'②講座希望を入力して下さい。'!$A$9:$BX$145,62,FALSE))</f>
      </c>
      <c r="AR57" s="608"/>
      <c r="AS57" s="608"/>
      <c r="AT57" s="422"/>
    </row>
    <row r="58" spans="1:46" ht="18" customHeight="1" thickTop="1">
      <c r="A58" s="448">
        <v>11</v>
      </c>
      <c r="B58" s="449"/>
      <c r="C58" s="609">
        <f>IF(VLOOKUP('③このシートを印刷しＦＡＸして下さい。'!A58,'②講座希望を入力して下さい。'!$A$9:$AV$145,2,FALSE)="","",VLOOKUP('③このシートを印刷しＦＡＸして下さい。'!A58,'②講座希望を入力して下さい。'!$A$9:$AV$145,2,FALSE))</f>
      </c>
      <c r="D58" s="610"/>
      <c r="E58" s="609">
        <f>IF(VLOOKUP('③このシートを印刷しＦＡＸして下さい。'!A58,'②講座希望を入力して下さい。'!$A$9:$AV$145,3,FALSE)="","",VLOOKUP('③このシートを印刷しＦＡＸして下さい。'!A58,'②講座希望を入力して下さい。'!$A$9:$AV$145,3,FALSE))</f>
      </c>
      <c r="F58" s="613"/>
      <c r="G58" s="613"/>
      <c r="H58" s="613"/>
      <c r="I58" s="613"/>
      <c r="J58" s="610"/>
      <c r="K58" s="609">
        <f>IF(VLOOKUP('③このシートを印刷しＦＡＸして下さい。'!A58,'②講座希望を入力して下さい。'!$A$9:$AV$145,4,FALSE)="","",VLOOKUP('③このシートを印刷しＦＡＸして下さい。'!A58,'②講座希望を入力して下さい。'!$A$9:$AV$145,4,FALSE))</f>
      </c>
      <c r="L58" s="610"/>
      <c r="M58" s="609">
        <f>IF(VLOOKUP('③このシートを印刷しＦＡＸして下さい。'!A58,'②講座希望を入力して下さい。'!$A$9:$AV$145,5,FALSE)="","",VLOOKUP('③このシートを印刷しＦＡＸして下さい。'!A58,'②講座希望を入力して下さい。'!$A$9:$AV$145,5,FALSE))</f>
      </c>
      <c r="N58" s="610"/>
      <c r="O58" s="609">
        <f>IF(VLOOKUP('③このシートを印刷しＦＡＸして下さい。'!A58,'②講座希望を入力して下さい。'!$A$9:$AV$145,6,FALSE)="","",VLOOKUP('③このシートを印刷しＦＡＸして下さい。'!A58,'②講座希望を入力して下さい。'!$A$9:$AV$145,6,FALSE))</f>
      </c>
      <c r="P58" s="610"/>
      <c r="Q58" s="615" t="s">
        <v>223</v>
      </c>
      <c r="R58" s="616"/>
      <c r="S58" s="452">
        <f>IF(VLOOKUP('③このシートを印刷しＦＡＸして下さい。'!A58,'②講座希望を入力して下さい。'!$A$9:$AV$145,9,FALSE)="","",VLOOKUP('③このシートを印刷しＦＡＸして下さい。'!A58,'②講座希望を入力して下さい。'!$A$9:$AV$145,9,FALSE))</f>
      </c>
      <c r="T58" s="453"/>
      <c r="U58" s="454"/>
      <c r="V58" s="452">
        <f>IF(VLOOKUP('③このシートを印刷しＦＡＸして下さい。'!A58,'②講座希望を入力して下さい。'!$A$9:$AV$145,10,FALSE)="","",VLOOKUP('③このシートを印刷しＦＡＸして下さい。'!A58,'②講座希望を入力して下さい。'!$A$9:$AV$145,10,FALSE))</f>
      </c>
      <c r="W58" s="453"/>
      <c r="X58" s="454"/>
      <c r="Y58" s="452">
        <f>IF(VLOOKUP('③このシートを印刷しＦＡＸして下さい。'!A58,'②講座希望を入力して下さい。'!$A$9:$BX$145,51,FALSE)="","",VLOOKUP('③このシートを印刷しＦＡＸして下さい。'!A58,'②講座希望を入力して下さい。'!$A$9:$BX$145,51,FALSE))</f>
      </c>
      <c r="Z58" s="453"/>
      <c r="AA58" s="453"/>
      <c r="AB58" s="454"/>
      <c r="AC58" s="452">
        <f>IF(VLOOKUP('③このシートを印刷しＦＡＸして下さい。'!A58,'②講座希望を入力して下さい。'!$A$9:$BX$145,52,FALSE)="","",VLOOKUP('③このシートを印刷しＦＡＸして下さい。'!A58,'②講座希望を入力して下さい。'!$A$9:$BX$145,52,FALSE))</f>
      </c>
      <c r="AD58" s="453"/>
      <c r="AE58" s="454"/>
      <c r="AF58" s="452">
        <f>IF(VLOOKUP('③このシートを印刷しＦＡＸして下さい。'!A58,'②講座希望を入力して下さい。'!$A$9:$BX$145,53,FALSE)="","",VLOOKUP('③このシートを印刷しＦＡＸして下さい。'!A58,'②講座希望を入力して下さい。'!$A$9:$BX$145,53,FALSE))</f>
      </c>
      <c r="AG58" s="453"/>
      <c r="AH58" s="453"/>
      <c r="AI58" s="454"/>
      <c r="AJ58" s="452">
        <f>IF(VLOOKUP('③このシートを印刷しＦＡＸして下さい。'!A58,'②講座希望を入力して下さい。'!$A$9:$BX$145,54,FALSE)="","",VLOOKUP('③このシートを印刷しＦＡＸして下さい。'!A58,'②講座希望を入力して下さい。'!$A$9:$BX$145,54,FALSE))</f>
      </c>
      <c r="AK58" s="453"/>
      <c r="AL58" s="454"/>
      <c r="AM58" s="452">
        <f>IF(VLOOKUP('③このシートを印刷しＦＡＸして下さい。'!A58,'②講座希望を入力して下さい。'!$A$9:$BX$145,55,FALSE)="","",VLOOKUP('③このシートを印刷しＦＡＸして下さい。'!A58,'②講座希望を入力して下さい。'!$A$9:$BX$145,55,FALSE))</f>
      </c>
      <c r="AN58" s="453"/>
      <c r="AO58" s="453"/>
      <c r="AP58" s="454"/>
      <c r="AQ58" s="452">
        <f>IF(VLOOKUP('③このシートを印刷しＦＡＸして下さい。'!A58,'②講座希望を入力して下さい。'!$A$9:$BX$145,56,FALSE)="","",VLOOKUP('③このシートを印刷しＦＡＸして下さい。'!A58,'②講座希望を入力して下さい。'!$A$9:$BX$145,56,FALSE))</f>
      </c>
      <c r="AR58" s="453"/>
      <c r="AS58" s="453"/>
      <c r="AT58" s="421">
        <f>IF(E58="","",IF('②講座希望を入力して下さい。'!BP19&lt;&gt;"",'②講座希望を入力して下さい。'!BP19,"登録完了　・　要選択"))</f>
      </c>
    </row>
    <row r="59" spans="1:46" ht="18" customHeight="1" thickBot="1">
      <c r="A59" s="448"/>
      <c r="B59" s="449"/>
      <c r="C59" s="617"/>
      <c r="D59" s="618"/>
      <c r="E59" s="617"/>
      <c r="F59" s="619"/>
      <c r="G59" s="619"/>
      <c r="H59" s="619"/>
      <c r="I59" s="619"/>
      <c r="J59" s="618"/>
      <c r="K59" s="617"/>
      <c r="L59" s="618"/>
      <c r="M59" s="617"/>
      <c r="N59" s="618"/>
      <c r="O59" s="617"/>
      <c r="P59" s="618"/>
      <c r="Q59" s="620" t="s">
        <v>224</v>
      </c>
      <c r="R59" s="621"/>
      <c r="S59" s="607">
        <f>IF(VLOOKUP('③このシートを印刷しＦＡＸして下さい。'!A58,'②講座希望を入力して下さい。'!$A$9:$BX$145,29,FALSE)="","",VLOOKUP('③このシートを印刷しＦＡＸして下さい。'!A58,'②講座希望を入力して下さい。'!$A$9:$BX$145,29,FALSE))</f>
      </c>
      <c r="T59" s="608"/>
      <c r="U59" s="622"/>
      <c r="V59" s="607">
        <f>IF(VLOOKUP('③このシートを印刷しＦＡＸして下さい。'!A58,'②講座希望を入力して下さい。'!$A$9:$BX$145,30,FALSE)="","",VLOOKUP('③このシートを印刷しＦＡＸして下さい。'!A58,'②講座希望を入力して下さい。'!$A$9:$BX$145,30,FALSE))</f>
      </c>
      <c r="W59" s="608"/>
      <c r="X59" s="622"/>
      <c r="Y59" s="607">
        <f>IF(VLOOKUP('③このシートを印刷しＦＡＸして下さい。'!A58,'②講座希望を入力して下さい。'!$A$9:$BX$145,57,FALSE)="","",VLOOKUP('③このシートを印刷しＦＡＸして下さい。'!A58,'②講座希望を入力して下さい。'!$A$9:$BX$145,57,FALSE))</f>
      </c>
      <c r="Z59" s="608"/>
      <c r="AA59" s="608"/>
      <c r="AB59" s="622"/>
      <c r="AC59" s="607">
        <f>IF(VLOOKUP('③このシートを印刷しＦＡＸして下さい。'!A58,'②講座希望を入力して下さい。'!$A$9:$BX$145,58,FALSE)="","",VLOOKUP('③このシートを印刷しＦＡＸして下さい。'!A58,'②講座希望を入力して下さい。'!$A$9:$BX$145,58,FALSE))</f>
      </c>
      <c r="AD59" s="608"/>
      <c r="AE59" s="622"/>
      <c r="AF59" s="607">
        <f>IF(VLOOKUP('③このシートを印刷しＦＡＸして下さい。'!A58,'②講座希望を入力して下さい。'!$A$9:$BX$145,59,FALSE)="","",VLOOKUP('③このシートを印刷しＦＡＸして下さい。'!A58,'②講座希望を入力して下さい。'!$A$9:$BX$145,59,FALSE))</f>
      </c>
      <c r="AG59" s="608"/>
      <c r="AH59" s="608"/>
      <c r="AI59" s="622"/>
      <c r="AJ59" s="607">
        <f>IF(VLOOKUP('③このシートを印刷しＦＡＸして下さい。'!A58,'②講座希望を入力して下さい。'!$A$9:$BX$145,60,FALSE)="","",VLOOKUP('③このシートを印刷しＦＡＸして下さい。'!A58,'②講座希望を入力して下さい。'!$A$9:$BX$145,60,FALSE))</f>
      </c>
      <c r="AK59" s="608"/>
      <c r="AL59" s="622"/>
      <c r="AM59" s="607">
        <f>IF(VLOOKUP('③このシートを印刷しＦＡＸして下さい。'!A58,'②講座希望を入力して下さい。'!$A$9:$BX$145,61,FALSE)="","",VLOOKUP('③このシートを印刷しＦＡＸして下さい。'!A58,'②講座希望を入力して下さい。'!$A$9:$BX$145,61,FALSE))</f>
      </c>
      <c r="AN59" s="608"/>
      <c r="AO59" s="608"/>
      <c r="AP59" s="622"/>
      <c r="AQ59" s="607">
        <f>IF(VLOOKUP('③このシートを印刷しＦＡＸして下さい。'!A58,'②講座希望を入力して下さい。'!$A$9:$BX$145,62,FALSE)="","",VLOOKUP('③このシートを印刷しＦＡＸして下さい。'!A58,'②講座希望を入力して下さい。'!$A$9:$BX$145,62,FALSE))</f>
      </c>
      <c r="AR59" s="608"/>
      <c r="AS59" s="608"/>
      <c r="AT59" s="422"/>
    </row>
    <row r="60" spans="1:46" ht="18" customHeight="1" thickTop="1">
      <c r="A60" s="469">
        <v>12</v>
      </c>
      <c r="B60" s="470"/>
      <c r="C60" s="609">
        <f>IF(VLOOKUP('③このシートを印刷しＦＡＸして下さい。'!A60,'②講座希望を入力して下さい。'!$A$9:$AV$145,2,FALSE)="","",VLOOKUP('③このシートを印刷しＦＡＸして下さい。'!A60,'②講座希望を入力して下さい。'!$A$9:$AV$145,2,FALSE))</f>
      </c>
      <c r="D60" s="610"/>
      <c r="E60" s="609">
        <f>IF(VLOOKUP('③このシートを印刷しＦＡＸして下さい。'!A60,'②講座希望を入力して下さい。'!$A$9:$AV$145,3,FALSE)="","",VLOOKUP('③このシートを印刷しＦＡＸして下さい。'!A60,'②講座希望を入力して下さい。'!$A$9:$AV$145,3,FALSE))</f>
      </c>
      <c r="F60" s="613"/>
      <c r="G60" s="613"/>
      <c r="H60" s="613"/>
      <c r="I60" s="613"/>
      <c r="J60" s="610"/>
      <c r="K60" s="609">
        <f>IF(VLOOKUP('③このシートを印刷しＦＡＸして下さい。'!A60,'②講座希望を入力して下さい。'!$A$9:$AV$145,4,FALSE)="","",VLOOKUP('③このシートを印刷しＦＡＸして下さい。'!A60,'②講座希望を入力して下さい。'!$A$9:$AV$145,4,FALSE))</f>
      </c>
      <c r="L60" s="610"/>
      <c r="M60" s="609">
        <f>IF(VLOOKUP('③このシートを印刷しＦＡＸして下さい。'!A60,'②講座希望を入力して下さい。'!$A$9:$AV$145,5,FALSE)="","",VLOOKUP('③このシートを印刷しＦＡＸして下さい。'!A60,'②講座希望を入力して下さい。'!$A$9:$AV$145,5,FALSE))</f>
      </c>
      <c r="N60" s="610"/>
      <c r="O60" s="609">
        <f>IF(VLOOKUP('③このシートを印刷しＦＡＸして下さい。'!A60,'②講座希望を入力して下さい。'!$A$9:$AV$145,6,FALSE)="","",VLOOKUP('③このシートを印刷しＦＡＸして下さい。'!A60,'②講座希望を入力して下さい。'!$A$9:$AV$145,6,FALSE))</f>
      </c>
      <c r="P60" s="610"/>
      <c r="Q60" s="615" t="s">
        <v>223</v>
      </c>
      <c r="R60" s="616"/>
      <c r="S60" s="452">
        <f>IF(VLOOKUP('③このシートを印刷しＦＡＸして下さい。'!A60,'②講座希望を入力して下さい。'!$A$9:$AV$145,9,FALSE)="","",VLOOKUP('③このシートを印刷しＦＡＸして下さい。'!A60,'②講座希望を入力して下さい。'!$A$9:$AV$145,9,FALSE))</f>
      </c>
      <c r="T60" s="453"/>
      <c r="U60" s="454"/>
      <c r="V60" s="452">
        <f>IF(VLOOKUP('③このシートを印刷しＦＡＸして下さい。'!A60,'②講座希望を入力して下さい。'!$A$9:$AV$145,10,FALSE)="","",VLOOKUP('③このシートを印刷しＦＡＸして下さい。'!A60,'②講座希望を入力して下さい。'!$A$9:$AV$145,10,FALSE))</f>
      </c>
      <c r="W60" s="453"/>
      <c r="X60" s="454"/>
      <c r="Y60" s="452">
        <f>IF(VLOOKUP('③このシートを印刷しＦＡＸして下さい。'!A60,'②講座希望を入力して下さい。'!$A$9:$BX$145,51,FALSE)="","",VLOOKUP('③このシートを印刷しＦＡＸして下さい。'!A60,'②講座希望を入力して下さい。'!$A$9:$BX$145,51,FALSE))</f>
      </c>
      <c r="Z60" s="453"/>
      <c r="AA60" s="453"/>
      <c r="AB60" s="454"/>
      <c r="AC60" s="452">
        <f>IF(VLOOKUP('③このシートを印刷しＦＡＸして下さい。'!A60,'②講座希望を入力して下さい。'!$A$9:$BX$145,52,FALSE)="","",VLOOKUP('③このシートを印刷しＦＡＸして下さい。'!A60,'②講座希望を入力して下さい。'!$A$9:$BX$145,52,FALSE))</f>
      </c>
      <c r="AD60" s="453"/>
      <c r="AE60" s="454"/>
      <c r="AF60" s="452">
        <f>IF(VLOOKUP('③このシートを印刷しＦＡＸして下さい。'!A60,'②講座希望を入力して下さい。'!$A$9:$BX$145,53,FALSE)="","",VLOOKUP('③このシートを印刷しＦＡＸして下さい。'!A60,'②講座希望を入力して下さい。'!$A$9:$BX$145,53,FALSE))</f>
      </c>
      <c r="AG60" s="453"/>
      <c r="AH60" s="453"/>
      <c r="AI60" s="454"/>
      <c r="AJ60" s="452">
        <f>IF(VLOOKUP('③このシートを印刷しＦＡＸして下さい。'!A60,'②講座希望を入力して下さい。'!$A$9:$BX$145,54,FALSE)="","",VLOOKUP('③このシートを印刷しＦＡＸして下さい。'!A60,'②講座希望を入力して下さい。'!$A$9:$BX$145,54,FALSE))</f>
      </c>
      <c r="AK60" s="453"/>
      <c r="AL60" s="454"/>
      <c r="AM60" s="452">
        <f>IF(VLOOKUP('③このシートを印刷しＦＡＸして下さい。'!A60,'②講座希望を入力して下さい。'!$A$9:$BX$145,55,FALSE)="","",VLOOKUP('③このシートを印刷しＦＡＸして下さい。'!A60,'②講座希望を入力して下さい。'!$A$9:$BX$145,55,FALSE))</f>
      </c>
      <c r="AN60" s="453"/>
      <c r="AO60" s="453"/>
      <c r="AP60" s="454"/>
      <c r="AQ60" s="452">
        <f>IF(VLOOKUP('③このシートを印刷しＦＡＸして下さい。'!A60,'②講座希望を入力して下さい。'!$A$9:$BX$145,56,FALSE)="","",VLOOKUP('③このシートを印刷しＦＡＸして下さい。'!A60,'②講座希望を入力して下さい。'!$A$9:$BX$145,56,FALSE))</f>
      </c>
      <c r="AR60" s="453"/>
      <c r="AS60" s="453"/>
      <c r="AT60" s="421">
        <f>IF(E60="","",IF('②講座希望を入力して下さい。'!BP20&lt;&gt;"",'②講座希望を入力して下さい。'!BP20,"登録完了　・　要選択"))</f>
      </c>
    </row>
    <row r="61" spans="1:46" ht="18" customHeight="1" thickBot="1">
      <c r="A61" s="490"/>
      <c r="B61" s="491"/>
      <c r="C61" s="617"/>
      <c r="D61" s="618"/>
      <c r="E61" s="617"/>
      <c r="F61" s="619"/>
      <c r="G61" s="619"/>
      <c r="H61" s="619"/>
      <c r="I61" s="619"/>
      <c r="J61" s="618"/>
      <c r="K61" s="617"/>
      <c r="L61" s="618"/>
      <c r="M61" s="617"/>
      <c r="N61" s="618"/>
      <c r="O61" s="617"/>
      <c r="P61" s="618"/>
      <c r="Q61" s="620" t="s">
        <v>224</v>
      </c>
      <c r="R61" s="621"/>
      <c r="S61" s="607">
        <f>IF(VLOOKUP('③このシートを印刷しＦＡＸして下さい。'!A60,'②講座希望を入力して下さい。'!$A$9:$BX$145,29,FALSE)="","",VLOOKUP('③このシートを印刷しＦＡＸして下さい。'!A60,'②講座希望を入力して下さい。'!$A$9:$BX$145,29,FALSE))</f>
      </c>
      <c r="T61" s="608"/>
      <c r="U61" s="622"/>
      <c r="V61" s="607">
        <f>IF(VLOOKUP('③このシートを印刷しＦＡＸして下さい。'!A60,'②講座希望を入力して下さい。'!$A$9:$BX$145,30,FALSE)="","",VLOOKUP('③このシートを印刷しＦＡＸして下さい。'!A60,'②講座希望を入力して下さい。'!$A$9:$BX$145,30,FALSE))</f>
      </c>
      <c r="W61" s="608"/>
      <c r="X61" s="622"/>
      <c r="Y61" s="607">
        <f>IF(VLOOKUP('③このシートを印刷しＦＡＸして下さい。'!A60,'②講座希望を入力して下さい。'!$A$9:$BX$145,57,FALSE)="","",VLOOKUP('③このシートを印刷しＦＡＸして下さい。'!A60,'②講座希望を入力して下さい。'!$A$9:$BX$145,57,FALSE))</f>
      </c>
      <c r="Z61" s="608"/>
      <c r="AA61" s="608"/>
      <c r="AB61" s="622"/>
      <c r="AC61" s="607">
        <f>IF(VLOOKUP('③このシートを印刷しＦＡＸして下さい。'!A60,'②講座希望を入力して下さい。'!$A$9:$BX$145,58,FALSE)="","",VLOOKUP('③このシートを印刷しＦＡＸして下さい。'!A60,'②講座希望を入力して下さい。'!$A$9:$BX$145,58,FALSE))</f>
      </c>
      <c r="AD61" s="608"/>
      <c r="AE61" s="622"/>
      <c r="AF61" s="607">
        <f>IF(VLOOKUP('③このシートを印刷しＦＡＸして下さい。'!A60,'②講座希望を入力して下さい。'!$A$9:$BX$145,59,FALSE)="","",VLOOKUP('③このシートを印刷しＦＡＸして下さい。'!A60,'②講座希望を入力して下さい。'!$A$9:$BX$145,59,FALSE))</f>
      </c>
      <c r="AG61" s="608"/>
      <c r="AH61" s="608"/>
      <c r="AI61" s="622"/>
      <c r="AJ61" s="607">
        <f>IF(VLOOKUP('③このシートを印刷しＦＡＸして下さい。'!A60,'②講座希望を入力して下さい。'!$A$9:$BX$145,60,FALSE)="","",VLOOKUP('③このシートを印刷しＦＡＸして下さい。'!A60,'②講座希望を入力して下さい。'!$A$9:$BX$145,60,FALSE))</f>
      </c>
      <c r="AK61" s="608"/>
      <c r="AL61" s="622"/>
      <c r="AM61" s="607">
        <f>IF(VLOOKUP('③このシートを印刷しＦＡＸして下さい。'!A60,'②講座希望を入力して下さい。'!$A$9:$BX$145,61,FALSE)="","",VLOOKUP('③このシートを印刷しＦＡＸして下さい。'!A60,'②講座希望を入力して下さい。'!$A$9:$BX$145,61,FALSE))</f>
      </c>
      <c r="AN61" s="608"/>
      <c r="AO61" s="608"/>
      <c r="AP61" s="622"/>
      <c r="AQ61" s="607">
        <f>IF(VLOOKUP('③このシートを印刷しＦＡＸして下さい。'!A60,'②講座希望を入力して下さい。'!$A$9:$BX$145,62,FALSE)="","",VLOOKUP('③このシートを印刷しＦＡＸして下さい。'!A60,'②講座希望を入力して下さい。'!$A$9:$BX$145,62,FALSE))</f>
      </c>
      <c r="AR61" s="608"/>
      <c r="AS61" s="608"/>
      <c r="AT61" s="422"/>
    </row>
    <row r="62" spans="1:46" ht="18" customHeight="1" thickTop="1">
      <c r="A62" s="448">
        <v>13</v>
      </c>
      <c r="B62" s="449"/>
      <c r="C62" s="609">
        <f>IF(VLOOKUP('③このシートを印刷しＦＡＸして下さい。'!A62,'②講座希望を入力して下さい。'!$A$9:$AV$145,2,FALSE)="","",VLOOKUP('③このシートを印刷しＦＡＸして下さい。'!A62,'②講座希望を入力して下さい。'!$A$9:$AV$145,2,FALSE))</f>
      </c>
      <c r="D62" s="610"/>
      <c r="E62" s="609">
        <f>IF(VLOOKUP('③このシートを印刷しＦＡＸして下さい。'!A62,'②講座希望を入力して下さい。'!$A$9:$AV$145,3,FALSE)="","",VLOOKUP('③このシートを印刷しＦＡＸして下さい。'!A62,'②講座希望を入力して下さい。'!$A$9:$AV$145,3,FALSE))</f>
      </c>
      <c r="F62" s="613"/>
      <c r="G62" s="613"/>
      <c r="H62" s="613"/>
      <c r="I62" s="613"/>
      <c r="J62" s="610"/>
      <c r="K62" s="609">
        <f>IF(VLOOKUP('③このシートを印刷しＦＡＸして下さい。'!A62,'②講座希望を入力して下さい。'!$A$9:$AV$145,4,FALSE)="","",VLOOKUP('③このシートを印刷しＦＡＸして下さい。'!A62,'②講座希望を入力して下さい。'!$A$9:$AV$145,4,FALSE))</f>
      </c>
      <c r="L62" s="610"/>
      <c r="M62" s="609">
        <f>IF(VLOOKUP('③このシートを印刷しＦＡＸして下さい。'!A62,'②講座希望を入力して下さい。'!$A$9:$AV$145,5,FALSE)="","",VLOOKUP('③このシートを印刷しＦＡＸして下さい。'!A62,'②講座希望を入力して下さい。'!$A$9:$AV$145,5,FALSE))</f>
      </c>
      <c r="N62" s="610"/>
      <c r="O62" s="609">
        <f>IF(VLOOKUP('③このシートを印刷しＦＡＸして下さい。'!A62,'②講座希望を入力して下さい。'!$A$9:$AV$145,6,FALSE)="","",VLOOKUP('③このシートを印刷しＦＡＸして下さい。'!A62,'②講座希望を入力して下さい。'!$A$9:$AV$145,6,FALSE))</f>
      </c>
      <c r="P62" s="610"/>
      <c r="Q62" s="615" t="s">
        <v>223</v>
      </c>
      <c r="R62" s="616"/>
      <c r="S62" s="452">
        <f>IF(VLOOKUP('③このシートを印刷しＦＡＸして下さい。'!A62,'②講座希望を入力して下さい。'!$A$9:$AV$145,9,FALSE)="","",VLOOKUP('③このシートを印刷しＦＡＸして下さい。'!A62,'②講座希望を入力して下さい。'!$A$9:$AV$145,9,FALSE))</f>
      </c>
      <c r="T62" s="453"/>
      <c r="U62" s="454"/>
      <c r="V62" s="452">
        <f>IF(VLOOKUP('③このシートを印刷しＦＡＸして下さい。'!A62,'②講座希望を入力して下さい。'!$A$9:$AV$145,10,FALSE)="","",VLOOKUP('③このシートを印刷しＦＡＸして下さい。'!A62,'②講座希望を入力して下さい。'!$A$9:$AV$145,10,FALSE))</f>
      </c>
      <c r="W62" s="453"/>
      <c r="X62" s="454"/>
      <c r="Y62" s="452">
        <f>IF(VLOOKUP('③このシートを印刷しＦＡＸして下さい。'!A62,'②講座希望を入力して下さい。'!$A$9:$BX$145,51,FALSE)="","",VLOOKUP('③このシートを印刷しＦＡＸして下さい。'!A62,'②講座希望を入力して下さい。'!$A$9:$BX$145,51,FALSE))</f>
      </c>
      <c r="Z62" s="453"/>
      <c r="AA62" s="453"/>
      <c r="AB62" s="454"/>
      <c r="AC62" s="452">
        <f>IF(VLOOKUP('③このシートを印刷しＦＡＸして下さい。'!A62,'②講座希望を入力して下さい。'!$A$9:$BX$145,52,FALSE)="","",VLOOKUP('③このシートを印刷しＦＡＸして下さい。'!A62,'②講座希望を入力して下さい。'!$A$9:$BX$145,52,FALSE))</f>
      </c>
      <c r="AD62" s="453"/>
      <c r="AE62" s="454"/>
      <c r="AF62" s="452">
        <f>IF(VLOOKUP('③このシートを印刷しＦＡＸして下さい。'!A62,'②講座希望を入力して下さい。'!$A$9:$BX$145,53,FALSE)="","",VLOOKUP('③このシートを印刷しＦＡＸして下さい。'!A62,'②講座希望を入力して下さい。'!$A$9:$BX$145,53,FALSE))</f>
      </c>
      <c r="AG62" s="453"/>
      <c r="AH62" s="453"/>
      <c r="AI62" s="454"/>
      <c r="AJ62" s="452">
        <f>IF(VLOOKUP('③このシートを印刷しＦＡＸして下さい。'!A62,'②講座希望を入力して下さい。'!$A$9:$BX$145,54,FALSE)="","",VLOOKUP('③このシートを印刷しＦＡＸして下さい。'!A62,'②講座希望を入力して下さい。'!$A$9:$BX$145,54,FALSE))</f>
      </c>
      <c r="AK62" s="453"/>
      <c r="AL62" s="454"/>
      <c r="AM62" s="452">
        <f>IF(VLOOKUP('③このシートを印刷しＦＡＸして下さい。'!A62,'②講座希望を入力して下さい。'!$A$9:$BX$145,55,FALSE)="","",VLOOKUP('③このシートを印刷しＦＡＸして下さい。'!A62,'②講座希望を入力して下さい。'!$A$9:$BX$145,55,FALSE))</f>
      </c>
      <c r="AN62" s="453"/>
      <c r="AO62" s="453"/>
      <c r="AP62" s="454"/>
      <c r="AQ62" s="452">
        <f>IF(VLOOKUP('③このシートを印刷しＦＡＸして下さい。'!A62,'②講座希望を入力して下さい。'!$A$9:$BX$145,56,FALSE)="","",VLOOKUP('③このシートを印刷しＦＡＸして下さい。'!A62,'②講座希望を入力して下さい。'!$A$9:$BX$145,56,FALSE))</f>
      </c>
      <c r="AR62" s="453"/>
      <c r="AS62" s="453"/>
      <c r="AT62" s="421">
        <f>IF(E62="","",IF('②講座希望を入力して下さい。'!BP21&lt;&gt;"",'②講座希望を入力して下さい。'!BP21,"登録完了　・　要選択"))</f>
      </c>
    </row>
    <row r="63" spans="1:46" ht="18" customHeight="1" thickBot="1">
      <c r="A63" s="448"/>
      <c r="B63" s="449"/>
      <c r="C63" s="617"/>
      <c r="D63" s="618"/>
      <c r="E63" s="617"/>
      <c r="F63" s="619"/>
      <c r="G63" s="619"/>
      <c r="H63" s="619"/>
      <c r="I63" s="619"/>
      <c r="J63" s="618"/>
      <c r="K63" s="617"/>
      <c r="L63" s="618"/>
      <c r="M63" s="617"/>
      <c r="N63" s="618"/>
      <c r="O63" s="617"/>
      <c r="P63" s="618"/>
      <c r="Q63" s="620" t="s">
        <v>224</v>
      </c>
      <c r="R63" s="621"/>
      <c r="S63" s="607">
        <f>IF(VLOOKUP('③このシートを印刷しＦＡＸして下さい。'!A62,'②講座希望を入力して下さい。'!$A$9:$BX$145,29,FALSE)="","",VLOOKUP('③このシートを印刷しＦＡＸして下さい。'!A62,'②講座希望を入力して下さい。'!$A$9:$BX$145,29,FALSE))</f>
      </c>
      <c r="T63" s="608"/>
      <c r="U63" s="622"/>
      <c r="V63" s="607">
        <f>IF(VLOOKUP('③このシートを印刷しＦＡＸして下さい。'!A62,'②講座希望を入力して下さい。'!$A$9:$BX$145,30,FALSE)="","",VLOOKUP('③このシートを印刷しＦＡＸして下さい。'!A62,'②講座希望を入力して下さい。'!$A$9:$BX$145,30,FALSE))</f>
      </c>
      <c r="W63" s="608"/>
      <c r="X63" s="622"/>
      <c r="Y63" s="607">
        <f>IF(VLOOKUP('③このシートを印刷しＦＡＸして下さい。'!A62,'②講座希望を入力して下さい。'!$A$9:$BX$145,57,FALSE)="","",VLOOKUP('③このシートを印刷しＦＡＸして下さい。'!A62,'②講座希望を入力して下さい。'!$A$9:$BX$145,57,FALSE))</f>
      </c>
      <c r="Z63" s="608"/>
      <c r="AA63" s="608"/>
      <c r="AB63" s="622"/>
      <c r="AC63" s="607">
        <f>IF(VLOOKUP('③このシートを印刷しＦＡＸして下さい。'!A62,'②講座希望を入力して下さい。'!$A$9:$BX$145,58,FALSE)="","",VLOOKUP('③このシートを印刷しＦＡＸして下さい。'!A62,'②講座希望を入力して下さい。'!$A$9:$BX$145,58,FALSE))</f>
      </c>
      <c r="AD63" s="608"/>
      <c r="AE63" s="622"/>
      <c r="AF63" s="607">
        <f>IF(VLOOKUP('③このシートを印刷しＦＡＸして下さい。'!A62,'②講座希望を入力して下さい。'!$A$9:$BX$145,59,FALSE)="","",VLOOKUP('③このシートを印刷しＦＡＸして下さい。'!A62,'②講座希望を入力して下さい。'!$A$9:$BX$145,59,FALSE))</f>
      </c>
      <c r="AG63" s="608"/>
      <c r="AH63" s="608"/>
      <c r="AI63" s="622"/>
      <c r="AJ63" s="607">
        <f>IF(VLOOKUP('③このシートを印刷しＦＡＸして下さい。'!A62,'②講座希望を入力して下さい。'!$A$9:$BX$145,60,FALSE)="","",VLOOKUP('③このシートを印刷しＦＡＸして下さい。'!A62,'②講座希望を入力して下さい。'!$A$9:$BX$145,60,FALSE))</f>
      </c>
      <c r="AK63" s="608"/>
      <c r="AL63" s="622"/>
      <c r="AM63" s="607">
        <f>IF(VLOOKUP('③このシートを印刷しＦＡＸして下さい。'!A62,'②講座希望を入力して下さい。'!$A$9:$BX$145,61,FALSE)="","",VLOOKUP('③このシートを印刷しＦＡＸして下さい。'!A62,'②講座希望を入力して下さい。'!$A$9:$BX$145,61,FALSE))</f>
      </c>
      <c r="AN63" s="608"/>
      <c r="AO63" s="608"/>
      <c r="AP63" s="622"/>
      <c r="AQ63" s="607">
        <f>IF(VLOOKUP('③このシートを印刷しＦＡＸして下さい。'!A62,'②講座希望を入力して下さい。'!$A$9:$BX$145,62,FALSE)="","",VLOOKUP('③このシートを印刷しＦＡＸして下さい。'!A62,'②講座希望を入力して下さい。'!$A$9:$BX$145,62,FALSE))</f>
      </c>
      <c r="AR63" s="608"/>
      <c r="AS63" s="608"/>
      <c r="AT63" s="422"/>
    </row>
    <row r="64" spans="1:46" ht="18" customHeight="1" thickTop="1">
      <c r="A64" s="469">
        <v>14</v>
      </c>
      <c r="B64" s="470"/>
      <c r="C64" s="609">
        <f>IF(VLOOKUP('③このシートを印刷しＦＡＸして下さい。'!A64,'②講座希望を入力して下さい。'!$A$9:$AV$145,2,FALSE)="","",VLOOKUP('③このシートを印刷しＦＡＸして下さい。'!A64,'②講座希望を入力して下さい。'!$A$9:$AV$145,2,FALSE))</f>
      </c>
      <c r="D64" s="610"/>
      <c r="E64" s="609">
        <f>IF(VLOOKUP('③このシートを印刷しＦＡＸして下さい。'!A64,'②講座希望を入力して下さい。'!$A$9:$AV$145,3,FALSE)="","",VLOOKUP('③このシートを印刷しＦＡＸして下さい。'!A64,'②講座希望を入力して下さい。'!$A$9:$AV$145,3,FALSE))</f>
      </c>
      <c r="F64" s="613"/>
      <c r="G64" s="613"/>
      <c r="H64" s="613"/>
      <c r="I64" s="613"/>
      <c r="J64" s="610"/>
      <c r="K64" s="609">
        <f>IF(VLOOKUP('③このシートを印刷しＦＡＸして下さい。'!A64,'②講座希望を入力して下さい。'!$A$9:$AV$145,4,FALSE)="","",VLOOKUP('③このシートを印刷しＦＡＸして下さい。'!A64,'②講座希望を入力して下さい。'!$A$9:$AV$145,4,FALSE))</f>
      </c>
      <c r="L64" s="610"/>
      <c r="M64" s="609">
        <f>IF(VLOOKUP('③このシートを印刷しＦＡＸして下さい。'!A64,'②講座希望を入力して下さい。'!$A$9:$AV$145,5,FALSE)="","",VLOOKUP('③このシートを印刷しＦＡＸして下さい。'!A64,'②講座希望を入力して下さい。'!$A$9:$AV$145,5,FALSE))</f>
      </c>
      <c r="N64" s="610"/>
      <c r="O64" s="609">
        <f>IF(VLOOKUP('③このシートを印刷しＦＡＸして下さい。'!A64,'②講座希望を入力して下さい。'!$A$9:$AV$145,6,FALSE)="","",VLOOKUP('③このシートを印刷しＦＡＸして下さい。'!A64,'②講座希望を入力して下さい。'!$A$9:$AV$145,6,FALSE))</f>
      </c>
      <c r="P64" s="610"/>
      <c r="Q64" s="615" t="s">
        <v>223</v>
      </c>
      <c r="R64" s="616"/>
      <c r="S64" s="452">
        <f>IF(VLOOKUP('③このシートを印刷しＦＡＸして下さい。'!A64,'②講座希望を入力して下さい。'!$A$9:$AV$145,9,FALSE)="","",VLOOKUP('③このシートを印刷しＦＡＸして下さい。'!A64,'②講座希望を入力して下さい。'!$A$9:$AV$145,9,FALSE))</f>
      </c>
      <c r="T64" s="453"/>
      <c r="U64" s="454"/>
      <c r="V64" s="452">
        <f>IF(VLOOKUP('③このシートを印刷しＦＡＸして下さい。'!A64,'②講座希望を入力して下さい。'!$A$9:$AV$145,10,FALSE)="","",VLOOKUP('③このシートを印刷しＦＡＸして下さい。'!A64,'②講座希望を入力して下さい。'!$A$9:$AV$145,10,FALSE))</f>
      </c>
      <c r="W64" s="453"/>
      <c r="X64" s="454"/>
      <c r="Y64" s="452">
        <f>IF(VLOOKUP('③このシートを印刷しＦＡＸして下さい。'!A64,'②講座希望を入力して下さい。'!$A$9:$BX$145,51,FALSE)="","",VLOOKUP('③このシートを印刷しＦＡＸして下さい。'!A64,'②講座希望を入力して下さい。'!$A$9:$BX$145,51,FALSE))</f>
      </c>
      <c r="Z64" s="453"/>
      <c r="AA64" s="453"/>
      <c r="AB64" s="454"/>
      <c r="AC64" s="452">
        <f>IF(VLOOKUP('③このシートを印刷しＦＡＸして下さい。'!A64,'②講座希望を入力して下さい。'!$A$9:$BX$145,52,FALSE)="","",VLOOKUP('③このシートを印刷しＦＡＸして下さい。'!A64,'②講座希望を入力して下さい。'!$A$9:$BX$145,52,FALSE))</f>
      </c>
      <c r="AD64" s="453"/>
      <c r="AE64" s="454"/>
      <c r="AF64" s="452">
        <f>IF(VLOOKUP('③このシートを印刷しＦＡＸして下さい。'!A64,'②講座希望を入力して下さい。'!$A$9:$BX$145,53,FALSE)="","",VLOOKUP('③このシートを印刷しＦＡＸして下さい。'!A64,'②講座希望を入力して下さい。'!$A$9:$BX$145,53,FALSE))</f>
      </c>
      <c r="AG64" s="453"/>
      <c r="AH64" s="453"/>
      <c r="AI64" s="454"/>
      <c r="AJ64" s="452">
        <f>IF(VLOOKUP('③このシートを印刷しＦＡＸして下さい。'!A64,'②講座希望を入力して下さい。'!$A$9:$BX$145,54,FALSE)="","",VLOOKUP('③このシートを印刷しＦＡＸして下さい。'!A64,'②講座希望を入力して下さい。'!$A$9:$BX$145,54,FALSE))</f>
      </c>
      <c r="AK64" s="453"/>
      <c r="AL64" s="454"/>
      <c r="AM64" s="452">
        <f>IF(VLOOKUP('③このシートを印刷しＦＡＸして下さい。'!A64,'②講座希望を入力して下さい。'!$A$9:$BX$145,55,FALSE)="","",VLOOKUP('③このシートを印刷しＦＡＸして下さい。'!A64,'②講座希望を入力して下さい。'!$A$9:$BX$145,55,FALSE))</f>
      </c>
      <c r="AN64" s="453"/>
      <c r="AO64" s="453"/>
      <c r="AP64" s="454"/>
      <c r="AQ64" s="452">
        <f>IF(VLOOKUP('③このシートを印刷しＦＡＸして下さい。'!A64,'②講座希望を入力して下さい。'!$A$9:$BX$145,56,FALSE)="","",VLOOKUP('③このシートを印刷しＦＡＸして下さい。'!A64,'②講座希望を入力して下さい。'!$A$9:$BX$145,56,FALSE))</f>
      </c>
      <c r="AR64" s="453"/>
      <c r="AS64" s="453"/>
      <c r="AT64" s="421">
        <f>IF(E64="","",IF('②講座希望を入力して下さい。'!BP22&lt;&gt;"",'②講座希望を入力して下さい。'!BP22,"登録完了　・　要選択"))</f>
      </c>
    </row>
    <row r="65" spans="1:46" ht="18" customHeight="1" thickBot="1">
      <c r="A65" s="450"/>
      <c r="B65" s="451"/>
      <c r="C65" s="611"/>
      <c r="D65" s="612"/>
      <c r="E65" s="611"/>
      <c r="F65" s="614"/>
      <c r="G65" s="614"/>
      <c r="H65" s="614"/>
      <c r="I65" s="614"/>
      <c r="J65" s="612"/>
      <c r="K65" s="611"/>
      <c r="L65" s="612"/>
      <c r="M65" s="611"/>
      <c r="N65" s="612"/>
      <c r="O65" s="611"/>
      <c r="P65" s="612"/>
      <c r="Q65" s="605" t="s">
        <v>224</v>
      </c>
      <c r="R65" s="606"/>
      <c r="S65" s="602">
        <f>IF(VLOOKUP('③このシートを印刷しＦＡＸして下さい。'!A64,'②講座希望を入力して下さい。'!$A$9:$BX$145,29,FALSE)="","",VLOOKUP('③このシートを印刷しＦＡＸして下さい。'!A64,'②講座希望を入力して下さい。'!$A$9:$BX$145,29,FALSE))</f>
      </c>
      <c r="T65" s="603"/>
      <c r="U65" s="604"/>
      <c r="V65" s="602">
        <f>IF(VLOOKUP('③このシートを印刷しＦＡＸして下さい。'!A64,'②講座希望を入力して下さい。'!$A$9:$BX$145,30,FALSE)="","",VLOOKUP('③このシートを印刷しＦＡＸして下さい。'!A64,'②講座希望を入力して下さい。'!$A$9:$BX$145,30,FALSE))</f>
      </c>
      <c r="W65" s="603"/>
      <c r="X65" s="604"/>
      <c r="Y65" s="602">
        <f>IF(VLOOKUP('③このシートを印刷しＦＡＸして下さい。'!A64,'②講座希望を入力して下さい。'!$A$9:$BX$145,57,FALSE)="","",VLOOKUP('③このシートを印刷しＦＡＸして下さい。'!A64,'②講座希望を入力して下さい。'!$A$9:$BX$145,57,FALSE))</f>
      </c>
      <c r="Z65" s="603"/>
      <c r="AA65" s="603"/>
      <c r="AB65" s="604"/>
      <c r="AC65" s="602">
        <f>IF(VLOOKUP('③このシートを印刷しＦＡＸして下さい。'!A64,'②講座希望を入力して下さい。'!$A$9:$BX$145,58,FALSE)="","",VLOOKUP('③このシートを印刷しＦＡＸして下さい。'!A64,'②講座希望を入力して下さい。'!$A$9:$BX$145,58,FALSE))</f>
      </c>
      <c r="AD65" s="603"/>
      <c r="AE65" s="604"/>
      <c r="AF65" s="602">
        <f>IF(VLOOKUP('③このシートを印刷しＦＡＸして下さい。'!A64,'②講座希望を入力して下さい。'!$A$9:$BX$145,59,FALSE)="","",VLOOKUP('③このシートを印刷しＦＡＸして下さい。'!A64,'②講座希望を入力して下さい。'!$A$9:$BX$145,59,FALSE))</f>
      </c>
      <c r="AG65" s="603"/>
      <c r="AH65" s="603"/>
      <c r="AI65" s="604"/>
      <c r="AJ65" s="602">
        <f>IF(VLOOKUP('③このシートを印刷しＦＡＸして下さい。'!A64,'②講座希望を入力して下さい。'!$A$9:$BX$145,60,FALSE)="","",VLOOKUP('③このシートを印刷しＦＡＸして下さい。'!A64,'②講座希望を入力して下さい。'!$A$9:$BX$145,60,FALSE))</f>
      </c>
      <c r="AK65" s="603"/>
      <c r="AL65" s="604"/>
      <c r="AM65" s="602">
        <f>IF(VLOOKUP('③このシートを印刷しＦＡＸして下さい。'!A64,'②講座希望を入力して下さい。'!$A$9:$BX$145,61,FALSE)="","",VLOOKUP('③このシートを印刷しＦＡＸして下さい。'!A64,'②講座希望を入力して下さい。'!$A$9:$BX$145,61,FALSE))</f>
      </c>
      <c r="AN65" s="603"/>
      <c r="AO65" s="603"/>
      <c r="AP65" s="604"/>
      <c r="AQ65" s="602">
        <f>IF(VLOOKUP('③このシートを印刷しＦＡＸして下さい。'!A64,'②講座希望を入力して下さい。'!$A$9:$BX$145,62,FALSE)="","",VLOOKUP('③このシートを印刷しＦＡＸして下さい。'!A64,'②講座希望を入力して下さい。'!$A$9:$BX$145,62,FALSE))</f>
      </c>
      <c r="AR65" s="603"/>
      <c r="AS65" s="603"/>
      <c r="AT65" s="422"/>
    </row>
    <row r="66" spans="1:46" ht="15" customHeight="1" thickBot="1">
      <c r="A66" s="428" t="s">
        <v>373</v>
      </c>
      <c r="B66" s="429"/>
      <c r="C66" s="429"/>
      <c r="D66" s="429"/>
      <c r="E66" s="429"/>
      <c r="F66" s="430" t="s">
        <v>374</v>
      </c>
      <c r="G66" s="431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431"/>
      <c r="S66" s="431"/>
      <c r="T66" s="431"/>
      <c r="U66" s="431"/>
      <c r="V66" s="431"/>
      <c r="W66" s="431"/>
      <c r="X66" s="431"/>
      <c r="Y66" s="431"/>
      <c r="Z66" s="431"/>
      <c r="AA66" s="431"/>
      <c r="AB66" s="431"/>
      <c r="AC66" s="431"/>
      <c r="AD66" s="431"/>
      <c r="AE66" s="431"/>
      <c r="AF66" s="431"/>
      <c r="AG66" s="431"/>
      <c r="AH66" s="431"/>
      <c r="AI66" s="431"/>
      <c r="AJ66" s="431"/>
      <c r="AK66" s="431"/>
      <c r="AL66" s="431"/>
      <c r="AM66" s="431"/>
      <c r="AN66" s="431"/>
      <c r="AO66" s="431"/>
      <c r="AP66" s="431"/>
      <c r="AQ66" s="431"/>
      <c r="AR66" s="431"/>
      <c r="AS66" s="431"/>
      <c r="AT66" s="431"/>
    </row>
    <row r="67" spans="1:46" ht="14.25" customHeight="1">
      <c r="A67" s="432" t="s">
        <v>375</v>
      </c>
      <c r="B67" s="433"/>
      <c r="C67" s="433"/>
      <c r="D67" s="43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3"/>
      <c r="X67" s="313"/>
      <c r="Y67" s="313"/>
      <c r="Z67" s="313"/>
      <c r="AA67" s="313"/>
      <c r="AB67" s="313"/>
      <c r="AC67" s="313"/>
      <c r="AD67" s="313"/>
      <c r="AE67" s="313"/>
      <c r="AF67" s="313"/>
      <c r="AG67" s="313"/>
      <c r="AH67" s="313"/>
      <c r="AI67" s="313"/>
      <c r="AJ67" s="313"/>
      <c r="AK67" s="313"/>
      <c r="AL67" s="313"/>
      <c r="AM67" s="313"/>
      <c r="AN67" s="313"/>
      <c r="AO67" s="313"/>
      <c r="AP67" s="313"/>
      <c r="AQ67" s="313"/>
      <c r="AR67" s="313"/>
      <c r="AS67" s="313"/>
      <c r="AT67" s="314"/>
    </row>
    <row r="68" spans="1:46" ht="14.25" customHeight="1">
      <c r="A68" s="324"/>
      <c r="B68" s="325"/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6"/>
      <c r="Y68" s="326"/>
      <c r="Z68" s="326"/>
      <c r="AA68" s="326"/>
      <c r="AB68" s="326"/>
      <c r="AC68" s="326"/>
      <c r="AD68" s="326"/>
      <c r="AE68" s="326"/>
      <c r="AF68" s="326"/>
      <c r="AG68" s="326"/>
      <c r="AH68" s="326"/>
      <c r="AI68" s="326"/>
      <c r="AJ68" s="326"/>
      <c r="AK68" s="326"/>
      <c r="AL68" s="326"/>
      <c r="AM68" s="326"/>
      <c r="AN68" s="326"/>
      <c r="AO68" s="326"/>
      <c r="AP68" s="326"/>
      <c r="AQ68" s="326"/>
      <c r="AR68" s="326"/>
      <c r="AS68" s="326"/>
      <c r="AT68" s="327"/>
    </row>
    <row r="69" spans="1:46" ht="14.25" customHeight="1" thickBot="1">
      <c r="A69" s="315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7"/>
      <c r="X69" s="317"/>
      <c r="Y69" s="317"/>
      <c r="Z69" s="317"/>
      <c r="AA69" s="317"/>
      <c r="AB69" s="317"/>
      <c r="AC69" s="317"/>
      <c r="AD69" s="317"/>
      <c r="AE69" s="317"/>
      <c r="AF69" s="317"/>
      <c r="AG69" s="317"/>
      <c r="AH69" s="317"/>
      <c r="AI69" s="317"/>
      <c r="AJ69" s="317"/>
      <c r="AK69" s="317"/>
      <c r="AL69" s="317"/>
      <c r="AM69" s="317"/>
      <c r="AN69" s="317"/>
      <c r="AO69" s="317"/>
      <c r="AP69" s="317"/>
      <c r="AQ69" s="317"/>
      <c r="AR69" s="317"/>
      <c r="AS69" s="317"/>
      <c r="AT69" s="318"/>
    </row>
    <row r="70" spans="1:46" ht="14.25" customHeight="1">
      <c r="A70" s="325"/>
      <c r="B70" s="325"/>
      <c r="C70" s="326"/>
      <c r="D70" s="326"/>
      <c r="E70" s="326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  <c r="AQ70" s="326"/>
      <c r="AR70" s="326"/>
      <c r="AS70" s="326"/>
      <c r="AT70" s="326"/>
    </row>
    <row r="71" spans="1:46" s="332" customFormat="1" ht="9.75" customHeight="1">
      <c r="A71" s="569" t="s">
        <v>225</v>
      </c>
      <c r="B71" s="569"/>
      <c r="C71" s="569"/>
      <c r="D71" s="569"/>
      <c r="E71" s="569"/>
      <c r="F71" s="569"/>
      <c r="G71" s="569"/>
      <c r="H71" s="569"/>
      <c r="I71" s="569"/>
      <c r="J71" s="569"/>
      <c r="K71" s="569"/>
      <c r="L71" s="569"/>
      <c r="M71" s="570">
        <v>3</v>
      </c>
      <c r="N71" s="57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571" t="s">
        <v>378</v>
      </c>
      <c r="AF71" s="571"/>
      <c r="AG71" s="571"/>
      <c r="AH71" s="571"/>
      <c r="AI71" s="571"/>
      <c r="AJ71" s="571"/>
      <c r="AK71" s="571"/>
      <c r="AL71" s="571"/>
      <c r="AM71" s="571"/>
      <c r="AN71" s="571"/>
      <c r="AO71" s="571"/>
      <c r="AP71" s="571"/>
      <c r="AQ71" s="571"/>
      <c r="AR71" s="571"/>
      <c r="AS71" s="571"/>
      <c r="AT71" s="331"/>
    </row>
    <row r="72" spans="1:46" s="332" customFormat="1" ht="9.75" customHeight="1">
      <c r="A72" s="569"/>
      <c r="B72" s="569"/>
      <c r="C72" s="569"/>
      <c r="D72" s="569"/>
      <c r="E72" s="569"/>
      <c r="F72" s="569"/>
      <c r="G72" s="569"/>
      <c r="H72" s="569"/>
      <c r="I72" s="569"/>
      <c r="J72" s="569"/>
      <c r="K72" s="569"/>
      <c r="L72" s="569"/>
      <c r="M72" s="570"/>
      <c r="N72" s="57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571"/>
      <c r="AF72" s="571"/>
      <c r="AG72" s="571"/>
      <c r="AH72" s="571"/>
      <c r="AI72" s="571"/>
      <c r="AJ72" s="571"/>
      <c r="AK72" s="571"/>
      <c r="AL72" s="571"/>
      <c r="AM72" s="571"/>
      <c r="AN72" s="571"/>
      <c r="AO72" s="571"/>
      <c r="AP72" s="571"/>
      <c r="AQ72" s="571"/>
      <c r="AR72" s="571"/>
      <c r="AS72" s="571"/>
      <c r="AT72" s="331"/>
    </row>
    <row r="73" spans="1:46" ht="4.5" customHeight="1" thickBot="1">
      <c r="A73" s="56"/>
      <c r="B73" s="56"/>
      <c r="C73" s="56"/>
      <c r="D73" s="56"/>
      <c r="E73" s="56"/>
      <c r="F73" s="56"/>
      <c r="G73" s="56"/>
      <c r="H73" s="56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312"/>
    </row>
    <row r="74" spans="1:46" s="59" customFormat="1" ht="12.75" customHeight="1">
      <c r="A74" s="572" t="s">
        <v>201</v>
      </c>
      <c r="B74" s="573"/>
      <c r="C74" s="573"/>
      <c r="D74" s="574"/>
      <c r="E74" s="575"/>
      <c r="F74" s="558" t="s">
        <v>202</v>
      </c>
      <c r="G74" s="559"/>
      <c r="H74" s="559"/>
      <c r="I74" s="559"/>
      <c r="J74" s="559"/>
      <c r="K74" s="559"/>
      <c r="L74" s="559"/>
      <c r="M74" s="559"/>
      <c r="N74" s="559"/>
      <c r="O74" s="559"/>
      <c r="P74" s="559"/>
      <c r="Q74" s="559"/>
      <c r="R74" s="559"/>
      <c r="S74" s="559"/>
      <c r="T74" s="559"/>
      <c r="U74" s="559"/>
      <c r="V74" s="559"/>
      <c r="W74" s="559"/>
      <c r="X74" s="559"/>
      <c r="Y74" s="559"/>
      <c r="Z74" s="559"/>
      <c r="AA74" s="559"/>
      <c r="AB74" s="559"/>
      <c r="AC74" s="559"/>
      <c r="AD74" s="559"/>
      <c r="AE74" s="559"/>
      <c r="AF74" s="559"/>
      <c r="AG74" s="559"/>
      <c r="AH74" s="562" t="s">
        <v>203</v>
      </c>
      <c r="AI74" s="562"/>
      <c r="AJ74" s="562"/>
      <c r="AK74" s="562"/>
      <c r="AL74" s="562"/>
      <c r="AM74" s="562"/>
      <c r="AN74" s="562"/>
      <c r="AO74" s="562"/>
      <c r="AP74" s="562"/>
      <c r="AQ74" s="562"/>
      <c r="AR74" s="562"/>
      <c r="AS74" s="562"/>
      <c r="AT74" s="563"/>
    </row>
    <row r="75" spans="1:46" s="59" customFormat="1" ht="12.75" customHeight="1">
      <c r="A75" s="576"/>
      <c r="B75" s="577"/>
      <c r="C75" s="577"/>
      <c r="D75" s="578"/>
      <c r="E75" s="579"/>
      <c r="F75" s="560"/>
      <c r="G75" s="561"/>
      <c r="H75" s="561"/>
      <c r="I75" s="561"/>
      <c r="J75" s="561"/>
      <c r="K75" s="561"/>
      <c r="L75" s="561"/>
      <c r="M75" s="561"/>
      <c r="N75" s="561"/>
      <c r="O75" s="561"/>
      <c r="P75" s="561"/>
      <c r="Q75" s="561"/>
      <c r="R75" s="561"/>
      <c r="S75" s="561"/>
      <c r="T75" s="561"/>
      <c r="U75" s="561"/>
      <c r="V75" s="561"/>
      <c r="W75" s="561"/>
      <c r="X75" s="561"/>
      <c r="Y75" s="561"/>
      <c r="Z75" s="561"/>
      <c r="AA75" s="561"/>
      <c r="AB75" s="561"/>
      <c r="AC75" s="561"/>
      <c r="AD75" s="561"/>
      <c r="AE75" s="561"/>
      <c r="AF75" s="561"/>
      <c r="AG75" s="561"/>
      <c r="AH75" s="564"/>
      <c r="AI75" s="564"/>
      <c r="AJ75" s="564"/>
      <c r="AK75" s="564"/>
      <c r="AL75" s="564"/>
      <c r="AM75" s="564"/>
      <c r="AN75" s="564"/>
      <c r="AO75" s="564"/>
      <c r="AP75" s="564"/>
      <c r="AQ75" s="564"/>
      <c r="AR75" s="564"/>
      <c r="AS75" s="564"/>
      <c r="AT75" s="565"/>
    </row>
    <row r="76" spans="1:46" ht="12.75" customHeight="1" thickBot="1">
      <c r="A76" s="580"/>
      <c r="B76" s="581"/>
      <c r="C76" s="581"/>
      <c r="D76" s="582"/>
      <c r="E76" s="583"/>
      <c r="F76" s="566" t="s">
        <v>204</v>
      </c>
      <c r="G76" s="567"/>
      <c r="H76" s="567"/>
      <c r="I76" s="567"/>
      <c r="J76" s="567"/>
      <c r="K76" s="567"/>
      <c r="L76" s="567"/>
      <c r="M76" s="567"/>
      <c r="N76" s="567"/>
      <c r="O76" s="567"/>
      <c r="P76" s="567"/>
      <c r="Q76" s="567"/>
      <c r="R76" s="567"/>
      <c r="S76" s="567"/>
      <c r="T76" s="567"/>
      <c r="U76" s="567"/>
      <c r="V76" s="567"/>
      <c r="W76" s="567"/>
      <c r="X76" s="567"/>
      <c r="Y76" s="567"/>
      <c r="Z76" s="567"/>
      <c r="AA76" s="567"/>
      <c r="AB76" s="567"/>
      <c r="AC76" s="567"/>
      <c r="AD76" s="567"/>
      <c r="AE76" s="567"/>
      <c r="AF76" s="567"/>
      <c r="AG76" s="567"/>
      <c r="AH76" s="567"/>
      <c r="AI76" s="567"/>
      <c r="AJ76" s="567"/>
      <c r="AK76" s="567"/>
      <c r="AL76" s="567"/>
      <c r="AM76" s="567"/>
      <c r="AN76" s="567"/>
      <c r="AO76" s="567"/>
      <c r="AP76" s="567"/>
      <c r="AQ76" s="567"/>
      <c r="AR76" s="567"/>
      <c r="AS76" s="567"/>
      <c r="AT76" s="568"/>
    </row>
    <row r="77" spans="1:46" ht="12.75" customHeight="1" thickTop="1">
      <c r="A77" s="584" t="s">
        <v>205</v>
      </c>
      <c r="B77" s="585"/>
      <c r="C77" s="585"/>
      <c r="D77" s="585"/>
      <c r="E77" s="586"/>
      <c r="F77" s="434" t="s">
        <v>557</v>
      </c>
      <c r="G77" s="435"/>
      <c r="H77" s="435"/>
      <c r="I77" s="435"/>
      <c r="J77" s="435"/>
      <c r="K77" s="435"/>
      <c r="L77" s="435"/>
      <c r="M77" s="435"/>
      <c r="N77" s="435"/>
      <c r="O77" s="435"/>
      <c r="P77" s="435"/>
      <c r="Q77" s="435"/>
      <c r="R77" s="435"/>
      <c r="S77" s="435"/>
      <c r="T77" s="435"/>
      <c r="U77" s="435"/>
      <c r="V77" s="435"/>
      <c r="W77" s="435"/>
      <c r="X77" s="435"/>
      <c r="Y77" s="435"/>
      <c r="Z77" s="435"/>
      <c r="AA77" s="435"/>
      <c r="AB77" s="435"/>
      <c r="AC77" s="435"/>
      <c r="AD77" s="435"/>
      <c r="AE77" s="435"/>
      <c r="AF77" s="435"/>
      <c r="AG77" s="435"/>
      <c r="AH77" s="435"/>
      <c r="AI77" s="435"/>
      <c r="AJ77" s="435"/>
      <c r="AK77" s="435"/>
      <c r="AL77" s="435"/>
      <c r="AM77" s="435"/>
      <c r="AN77" s="435"/>
      <c r="AO77" s="435"/>
      <c r="AP77" s="435"/>
      <c r="AQ77" s="435"/>
      <c r="AR77" s="435"/>
      <c r="AS77" s="435"/>
      <c r="AT77" s="436"/>
    </row>
    <row r="78" spans="1:46" ht="12.75" customHeight="1" thickBot="1">
      <c r="A78" s="587"/>
      <c r="B78" s="588"/>
      <c r="C78" s="588"/>
      <c r="D78" s="588"/>
      <c r="E78" s="589"/>
      <c r="F78" s="437"/>
      <c r="G78" s="438"/>
      <c r="H78" s="438"/>
      <c r="I78" s="438"/>
      <c r="J78" s="438"/>
      <c r="K78" s="438"/>
      <c r="L78" s="438"/>
      <c r="M78" s="438"/>
      <c r="N78" s="438"/>
      <c r="O78" s="438"/>
      <c r="P78" s="438"/>
      <c r="Q78" s="438"/>
      <c r="R78" s="438"/>
      <c r="S78" s="438"/>
      <c r="T78" s="438"/>
      <c r="U78" s="438"/>
      <c r="V78" s="438"/>
      <c r="W78" s="438"/>
      <c r="X78" s="438"/>
      <c r="Y78" s="438"/>
      <c r="Z78" s="438"/>
      <c r="AA78" s="438"/>
      <c r="AB78" s="438"/>
      <c r="AC78" s="438"/>
      <c r="AD78" s="438"/>
      <c r="AE78" s="438"/>
      <c r="AF78" s="438"/>
      <c r="AG78" s="438"/>
      <c r="AH78" s="438"/>
      <c r="AI78" s="438"/>
      <c r="AJ78" s="438"/>
      <c r="AK78" s="438"/>
      <c r="AL78" s="438"/>
      <c r="AM78" s="438"/>
      <c r="AN78" s="438"/>
      <c r="AO78" s="438"/>
      <c r="AP78" s="438"/>
      <c r="AQ78" s="438"/>
      <c r="AR78" s="438"/>
      <c r="AS78" s="438"/>
      <c r="AT78" s="439"/>
    </row>
    <row r="79" spans="1:46" ht="15" customHeight="1" thickTop="1">
      <c r="A79" s="593" t="s">
        <v>157</v>
      </c>
      <c r="B79" s="594"/>
      <c r="C79" s="594"/>
      <c r="D79" s="594"/>
      <c r="E79" s="595"/>
      <c r="F79" s="590">
        <f>IF('①基礎情報を入力して下さい。'!$C$2="","",'①基礎情報を入力して下さい。'!$C$2)</f>
      </c>
      <c r="G79" s="590"/>
      <c r="H79" s="590"/>
      <c r="I79" s="590"/>
      <c r="J79" s="590"/>
      <c r="K79" s="590"/>
      <c r="L79" s="590"/>
      <c r="M79" s="592" t="s">
        <v>158</v>
      </c>
      <c r="N79" s="531">
        <f>IF('①基礎情報を入力して下さい。'!$E$2="","",'①基礎情報を入力して下さい。'!$E$2)</f>
      </c>
      <c r="O79" s="531"/>
      <c r="P79" s="531"/>
      <c r="Q79" s="531"/>
      <c r="R79" s="531"/>
      <c r="S79" s="531"/>
      <c r="T79" s="531"/>
      <c r="U79" s="531"/>
      <c r="V79" s="531"/>
      <c r="W79" s="533" t="s">
        <v>159</v>
      </c>
      <c r="X79" s="533"/>
      <c r="Y79" s="534"/>
      <c r="Z79" s="537" t="s">
        <v>377</v>
      </c>
      <c r="AA79" s="538"/>
      <c r="AB79" s="440">
        <f>IF('①基礎情報を入力して下さい。'!$C$3="","",'①基礎情報を入力して下さい。'!$C$3)</f>
      </c>
      <c r="AC79" s="441"/>
      <c r="AD79" s="441"/>
      <c r="AE79" s="441"/>
      <c r="AF79" s="441"/>
      <c r="AG79" s="441"/>
      <c r="AH79" s="441"/>
      <c r="AI79" s="441"/>
      <c r="AJ79" s="442"/>
      <c r="AK79" s="442"/>
      <c r="AL79" s="443"/>
      <c r="AM79" s="544" t="s">
        <v>206</v>
      </c>
      <c r="AN79" s="545"/>
      <c r="AO79" s="546">
        <f>IF('①基礎情報を入力して下さい。'!$C$5="","",'①基礎情報を入力して下さい。'!$C$5)</f>
      </c>
      <c r="AP79" s="547"/>
      <c r="AQ79" s="547"/>
      <c r="AR79" s="547"/>
      <c r="AS79" s="547"/>
      <c r="AT79" s="548"/>
    </row>
    <row r="80" spans="1:46" ht="15" customHeight="1">
      <c r="A80" s="596"/>
      <c r="B80" s="597"/>
      <c r="C80" s="597"/>
      <c r="D80" s="597"/>
      <c r="E80" s="598"/>
      <c r="F80" s="591"/>
      <c r="G80" s="591"/>
      <c r="H80" s="591"/>
      <c r="I80" s="591"/>
      <c r="J80" s="591"/>
      <c r="K80" s="591"/>
      <c r="L80" s="591"/>
      <c r="M80" s="592"/>
      <c r="N80" s="532"/>
      <c r="O80" s="532"/>
      <c r="P80" s="532"/>
      <c r="Q80" s="532"/>
      <c r="R80" s="532"/>
      <c r="S80" s="532"/>
      <c r="T80" s="532"/>
      <c r="U80" s="532"/>
      <c r="V80" s="532"/>
      <c r="W80" s="535"/>
      <c r="X80" s="535"/>
      <c r="Y80" s="536"/>
      <c r="Z80" s="529" t="s">
        <v>376</v>
      </c>
      <c r="AA80" s="530"/>
      <c r="AB80" s="444">
        <f>IF('①基礎情報を入力して下さい。'!$C$4="","",'①基礎情報を入力して下さい。'!$C$4)</f>
      </c>
      <c r="AC80" s="445"/>
      <c r="AD80" s="445"/>
      <c r="AE80" s="445"/>
      <c r="AF80" s="445"/>
      <c r="AG80" s="445"/>
      <c r="AH80" s="445"/>
      <c r="AI80" s="445"/>
      <c r="AJ80" s="446"/>
      <c r="AK80" s="446"/>
      <c r="AL80" s="447"/>
      <c r="AM80" s="544"/>
      <c r="AN80" s="545"/>
      <c r="AO80" s="549"/>
      <c r="AP80" s="550"/>
      <c r="AQ80" s="550"/>
      <c r="AR80" s="550"/>
      <c r="AS80" s="550"/>
      <c r="AT80" s="551"/>
    </row>
    <row r="81" spans="1:46" ht="15" customHeight="1">
      <c r="A81" s="509" t="s">
        <v>207</v>
      </c>
      <c r="B81" s="510"/>
      <c r="C81" s="510"/>
      <c r="D81" s="510"/>
      <c r="E81" s="511"/>
      <c r="F81" s="515">
        <f>IF('①基礎情報を入力して下さい。'!$C$6="","",'①基礎情報を入力して下さい。'!$C$6)</f>
      </c>
      <c r="G81" s="515"/>
      <c r="H81" s="515" t="s">
        <v>226</v>
      </c>
      <c r="I81" s="515">
        <f>IF('①基礎情報を入力して下さい。'!$F$6="","",'①基礎情報を入力して下さい。'!$F$6)</f>
      </c>
      <c r="J81" s="515"/>
      <c r="K81" s="515" t="s">
        <v>227</v>
      </c>
      <c r="L81" s="519" t="s">
        <v>208</v>
      </c>
      <c r="M81" s="520"/>
      <c r="N81" s="523" t="s">
        <v>3</v>
      </c>
      <c r="O81" s="517"/>
      <c r="P81" s="517" t="s">
        <v>226</v>
      </c>
      <c r="Q81" s="556">
        <f>IF('①基礎情報を入力して下さい。'!$C$7="","",'①基礎情報を入力して下さい。'!$C$7)</f>
      </c>
      <c r="R81" s="556"/>
      <c r="S81" s="556"/>
      <c r="T81" s="556"/>
      <c r="U81" s="556"/>
      <c r="V81" s="556"/>
      <c r="W81" s="556">
        <f>IF('①基礎情報を入力して下さい。'!$G$7="","",'①基礎情報を入力して下さい。'!$G$7)</f>
      </c>
      <c r="X81" s="556"/>
      <c r="Y81" s="525" t="s">
        <v>227</v>
      </c>
      <c r="Z81" s="517" t="s">
        <v>226</v>
      </c>
      <c r="AA81" s="556">
        <f>IF('①基礎情報を入力して下さい。'!$C$8="","",'①基礎情報を入力して下さい。'!$C$8)</f>
      </c>
      <c r="AB81" s="556"/>
      <c r="AC81" s="556"/>
      <c r="AD81" s="556"/>
      <c r="AE81" s="556"/>
      <c r="AF81" s="556"/>
      <c r="AG81" s="556">
        <f>IF('①基礎情報を入力して下さい。'!$G$8="","",'①基礎情報を入力して下さい。'!$G$8)</f>
      </c>
      <c r="AH81" s="556"/>
      <c r="AI81" s="599" t="s">
        <v>227</v>
      </c>
      <c r="AJ81" s="517" t="s">
        <v>226</v>
      </c>
      <c r="AK81" s="556">
        <f>IF('①基礎情報を入力して下さい。'!$C$9="","",'①基礎情報を入力して下さい。'!$C$9)</f>
      </c>
      <c r="AL81" s="556"/>
      <c r="AM81" s="556"/>
      <c r="AN81" s="556"/>
      <c r="AO81" s="556"/>
      <c r="AP81" s="556"/>
      <c r="AQ81" s="556">
        <f>IF('①基礎情報を入力して下さい。'!$G$9="","",'①基礎情報を入力して下さい。'!$G$9)</f>
      </c>
      <c r="AR81" s="556"/>
      <c r="AS81" s="552" t="s">
        <v>227</v>
      </c>
      <c r="AT81" s="553"/>
    </row>
    <row r="82" spans="1:46" ht="15" customHeight="1" thickBot="1">
      <c r="A82" s="512"/>
      <c r="B82" s="513"/>
      <c r="C82" s="513"/>
      <c r="D82" s="513"/>
      <c r="E82" s="514"/>
      <c r="F82" s="516"/>
      <c r="G82" s="516"/>
      <c r="H82" s="516"/>
      <c r="I82" s="516"/>
      <c r="J82" s="516"/>
      <c r="K82" s="516"/>
      <c r="L82" s="521"/>
      <c r="M82" s="522"/>
      <c r="N82" s="524"/>
      <c r="O82" s="518"/>
      <c r="P82" s="518"/>
      <c r="Q82" s="557"/>
      <c r="R82" s="557"/>
      <c r="S82" s="557"/>
      <c r="T82" s="557"/>
      <c r="U82" s="557"/>
      <c r="V82" s="557"/>
      <c r="W82" s="557"/>
      <c r="X82" s="557"/>
      <c r="Y82" s="526"/>
      <c r="Z82" s="518"/>
      <c r="AA82" s="557"/>
      <c r="AB82" s="557"/>
      <c r="AC82" s="557"/>
      <c r="AD82" s="557"/>
      <c r="AE82" s="557"/>
      <c r="AF82" s="557"/>
      <c r="AG82" s="557"/>
      <c r="AH82" s="557"/>
      <c r="AI82" s="526"/>
      <c r="AJ82" s="518"/>
      <c r="AK82" s="557"/>
      <c r="AL82" s="557"/>
      <c r="AM82" s="557"/>
      <c r="AN82" s="557"/>
      <c r="AO82" s="557"/>
      <c r="AP82" s="557"/>
      <c r="AQ82" s="557"/>
      <c r="AR82" s="557"/>
      <c r="AS82" s="554"/>
      <c r="AT82" s="555"/>
    </row>
    <row r="83" spans="1:46" ht="15" customHeight="1" thickBot="1">
      <c r="A83" s="56"/>
      <c r="B83" s="56"/>
      <c r="C83" s="56"/>
      <c r="D83" s="56"/>
      <c r="E83" s="56"/>
      <c r="F83" s="56"/>
      <c r="G83" s="56"/>
      <c r="H83" s="56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312"/>
    </row>
    <row r="84" spans="1:46" ht="15" customHeight="1">
      <c r="A84" s="492" t="s">
        <v>209</v>
      </c>
      <c r="B84" s="493"/>
      <c r="C84" s="498" t="s">
        <v>210</v>
      </c>
      <c r="D84" s="493"/>
      <c r="E84" s="501" t="s">
        <v>211</v>
      </c>
      <c r="F84" s="501"/>
      <c r="G84" s="501"/>
      <c r="H84" s="501"/>
      <c r="I84" s="501"/>
      <c r="J84" s="501"/>
      <c r="K84" s="504" t="s">
        <v>212</v>
      </c>
      <c r="L84" s="504"/>
      <c r="M84" s="501" t="s">
        <v>213</v>
      </c>
      <c r="N84" s="501"/>
      <c r="O84" s="501" t="s">
        <v>214</v>
      </c>
      <c r="P84" s="501"/>
      <c r="Q84" s="541" t="s">
        <v>215</v>
      </c>
      <c r="R84" s="541"/>
      <c r="S84" s="541"/>
      <c r="T84" s="541"/>
      <c r="U84" s="541"/>
      <c r="V84" s="541"/>
      <c r="W84" s="541"/>
      <c r="X84" s="541"/>
      <c r="Y84" s="541"/>
      <c r="Z84" s="541"/>
      <c r="AA84" s="541"/>
      <c r="AB84" s="541"/>
      <c r="AC84" s="541"/>
      <c r="AD84" s="541"/>
      <c r="AE84" s="541"/>
      <c r="AF84" s="541"/>
      <c r="AG84" s="541"/>
      <c r="AH84" s="541"/>
      <c r="AI84" s="541"/>
      <c r="AJ84" s="541"/>
      <c r="AK84" s="541"/>
      <c r="AL84" s="541"/>
      <c r="AM84" s="541"/>
      <c r="AN84" s="541"/>
      <c r="AO84" s="541"/>
      <c r="AP84" s="541"/>
      <c r="AQ84" s="541"/>
      <c r="AR84" s="541"/>
      <c r="AS84" s="542"/>
      <c r="AT84" s="423" t="s">
        <v>372</v>
      </c>
    </row>
    <row r="85" spans="1:46" ht="15" customHeight="1">
      <c r="A85" s="494"/>
      <c r="B85" s="495"/>
      <c r="C85" s="499"/>
      <c r="D85" s="495"/>
      <c r="E85" s="502"/>
      <c r="F85" s="502"/>
      <c r="G85" s="502"/>
      <c r="H85" s="502"/>
      <c r="I85" s="502"/>
      <c r="J85" s="502"/>
      <c r="K85" s="505"/>
      <c r="L85" s="505"/>
      <c r="M85" s="502"/>
      <c r="N85" s="502"/>
      <c r="O85" s="502"/>
      <c r="P85" s="502"/>
      <c r="Q85" s="505" t="s">
        <v>216</v>
      </c>
      <c r="R85" s="505"/>
      <c r="S85" s="539" t="s">
        <v>217</v>
      </c>
      <c r="T85" s="539"/>
      <c r="U85" s="539"/>
      <c r="V85" s="502" t="s">
        <v>218</v>
      </c>
      <c r="W85" s="502"/>
      <c r="X85" s="502"/>
      <c r="Y85" s="539" t="s">
        <v>219</v>
      </c>
      <c r="Z85" s="539"/>
      <c r="AA85" s="539"/>
      <c r="AB85" s="539"/>
      <c r="AC85" s="539"/>
      <c r="AD85" s="539"/>
      <c r="AE85" s="539"/>
      <c r="AF85" s="539" t="s">
        <v>220</v>
      </c>
      <c r="AG85" s="539"/>
      <c r="AH85" s="539"/>
      <c r="AI85" s="539"/>
      <c r="AJ85" s="539"/>
      <c r="AK85" s="539"/>
      <c r="AL85" s="539"/>
      <c r="AM85" s="539" t="s">
        <v>221</v>
      </c>
      <c r="AN85" s="539"/>
      <c r="AO85" s="539"/>
      <c r="AP85" s="539"/>
      <c r="AQ85" s="539"/>
      <c r="AR85" s="539"/>
      <c r="AS85" s="459"/>
      <c r="AT85" s="424"/>
    </row>
    <row r="86" spans="1:46" ht="15" customHeight="1" thickBot="1">
      <c r="A86" s="496"/>
      <c r="B86" s="497"/>
      <c r="C86" s="500"/>
      <c r="D86" s="497"/>
      <c r="E86" s="503"/>
      <c r="F86" s="503"/>
      <c r="G86" s="503"/>
      <c r="H86" s="503"/>
      <c r="I86" s="503"/>
      <c r="J86" s="503"/>
      <c r="K86" s="506"/>
      <c r="L86" s="506"/>
      <c r="M86" s="503"/>
      <c r="N86" s="503"/>
      <c r="O86" s="503"/>
      <c r="P86" s="503"/>
      <c r="Q86" s="506"/>
      <c r="R86" s="506"/>
      <c r="S86" s="540"/>
      <c r="T86" s="540"/>
      <c r="U86" s="540"/>
      <c r="V86" s="503"/>
      <c r="W86" s="503"/>
      <c r="X86" s="503"/>
      <c r="Y86" s="543" t="s">
        <v>209</v>
      </c>
      <c r="Z86" s="543"/>
      <c r="AA86" s="543"/>
      <c r="AB86" s="543"/>
      <c r="AC86" s="527" t="s">
        <v>222</v>
      </c>
      <c r="AD86" s="527"/>
      <c r="AE86" s="527"/>
      <c r="AF86" s="543" t="s">
        <v>209</v>
      </c>
      <c r="AG86" s="543"/>
      <c r="AH86" s="543"/>
      <c r="AI86" s="543"/>
      <c r="AJ86" s="527" t="s">
        <v>222</v>
      </c>
      <c r="AK86" s="527"/>
      <c r="AL86" s="527"/>
      <c r="AM86" s="543" t="s">
        <v>209</v>
      </c>
      <c r="AN86" s="543"/>
      <c r="AO86" s="543"/>
      <c r="AP86" s="543"/>
      <c r="AQ86" s="527" t="s">
        <v>222</v>
      </c>
      <c r="AR86" s="527"/>
      <c r="AS86" s="528"/>
      <c r="AT86" s="425"/>
    </row>
    <row r="87" spans="1:46" ht="18" customHeight="1" thickTop="1">
      <c r="A87" s="507">
        <v>15</v>
      </c>
      <c r="B87" s="508"/>
      <c r="C87" s="609">
        <f>IF(VLOOKUP('③このシートを印刷しＦＡＸして下さい。'!A87,'②講座希望を入力して下さい。'!$A$9:$AV$145,2,FALSE)="","",VLOOKUP('③このシートを印刷しＦＡＸして下さい。'!A87,'②講座希望を入力して下さい。'!$A$9:$AV$145,2,FALSE))</f>
      </c>
      <c r="D87" s="610"/>
      <c r="E87" s="609">
        <f>IF(VLOOKUP('③このシートを印刷しＦＡＸして下さい。'!A87,'②講座希望を入力して下さい。'!$A$9:$AV$145,3,FALSE)="","",VLOOKUP('③このシートを印刷しＦＡＸして下さい。'!A87,'②講座希望を入力して下さい。'!$A$9:$AV$145,3,FALSE))</f>
      </c>
      <c r="F87" s="613"/>
      <c r="G87" s="613"/>
      <c r="H87" s="613"/>
      <c r="I87" s="613"/>
      <c r="J87" s="610"/>
      <c r="K87" s="609">
        <f>IF(VLOOKUP('③このシートを印刷しＦＡＸして下さい。'!A87,'②講座希望を入力して下さい。'!$A$9:$AV$145,4,FALSE)="","",VLOOKUP('③このシートを印刷しＦＡＸして下さい。'!A87,'②講座希望を入力して下さい。'!$A$9:$AV$145,4,FALSE))</f>
      </c>
      <c r="L87" s="610"/>
      <c r="M87" s="609">
        <f>IF(VLOOKUP('③このシートを印刷しＦＡＸして下さい。'!A87,'②講座希望を入力して下さい。'!$A$9:$AV$145,5,FALSE)="","",VLOOKUP('③このシートを印刷しＦＡＸして下さい。'!A87,'②講座希望を入力して下さい。'!$A$9:$AV$145,5,FALSE))</f>
      </c>
      <c r="N87" s="610"/>
      <c r="O87" s="609">
        <f>IF(VLOOKUP('③このシートを印刷しＦＡＸして下さい。'!A87,'②講座希望を入力して下さい。'!$A$9:$AV$145,6,FALSE)="","",VLOOKUP('③このシートを印刷しＦＡＸして下さい。'!A87,'②講座希望を入力して下さい。'!$A$9:$AV$145,6,FALSE))</f>
      </c>
      <c r="P87" s="610"/>
      <c r="Q87" s="615" t="s">
        <v>223</v>
      </c>
      <c r="R87" s="616"/>
      <c r="S87" s="452">
        <f>IF(VLOOKUP('③このシートを印刷しＦＡＸして下さい。'!A87,'②講座希望を入力して下さい。'!$A$9:$AV$145,9,FALSE)="","",VLOOKUP('③このシートを印刷しＦＡＸして下さい。'!A87,'②講座希望を入力して下さい。'!$A$9:$AV$145,9,FALSE))</f>
      </c>
      <c r="T87" s="453"/>
      <c r="U87" s="454"/>
      <c r="V87" s="452">
        <f>IF(VLOOKUP('③このシートを印刷しＦＡＸして下さい。'!A87,'②講座希望を入力して下さい。'!$A$9:$AV$145,10,FALSE)="","",VLOOKUP('③このシートを印刷しＦＡＸして下さい。'!A87,'②講座希望を入力して下さい。'!$A$9:$AV$145,10,FALSE))</f>
      </c>
      <c r="W87" s="453"/>
      <c r="X87" s="454"/>
      <c r="Y87" s="452">
        <f>IF(VLOOKUP('③このシートを印刷しＦＡＸして下さい。'!A87,'②講座希望を入力して下さい。'!$A$9:$BX$145,51,FALSE)="","",VLOOKUP('③このシートを印刷しＦＡＸして下さい。'!A87,'②講座希望を入力して下さい。'!$A$9:$BX$145,51,FALSE))</f>
      </c>
      <c r="Z87" s="453"/>
      <c r="AA87" s="453"/>
      <c r="AB87" s="454"/>
      <c r="AC87" s="452">
        <f>IF(VLOOKUP('③このシートを印刷しＦＡＸして下さい。'!A87,'②講座希望を入力して下さい。'!$A$9:$BX$145,52,FALSE)="","",VLOOKUP('③このシートを印刷しＦＡＸして下さい。'!A87,'②講座希望を入力して下さい。'!$A$9:$BX$145,52,FALSE))</f>
      </c>
      <c r="AD87" s="453"/>
      <c r="AE87" s="454"/>
      <c r="AF87" s="452">
        <f>IF(VLOOKUP('③このシートを印刷しＦＡＸして下さい。'!A87,'②講座希望を入力して下さい。'!$A$9:$BX$145,53,FALSE)="","",VLOOKUP('③このシートを印刷しＦＡＸして下さい。'!A87,'②講座希望を入力して下さい。'!$A$9:$BX$145,53,FALSE))</f>
      </c>
      <c r="AG87" s="453"/>
      <c r="AH87" s="453"/>
      <c r="AI87" s="454"/>
      <c r="AJ87" s="452">
        <f>IF(VLOOKUP('③このシートを印刷しＦＡＸして下さい。'!A87,'②講座希望を入力して下さい。'!$A$9:$BX$145,54,FALSE)="","",VLOOKUP('③このシートを印刷しＦＡＸして下さい。'!A87,'②講座希望を入力して下さい。'!$A$9:$BX$145,54,FALSE))</f>
      </c>
      <c r="AK87" s="453"/>
      <c r="AL87" s="454"/>
      <c r="AM87" s="452">
        <f>IF(VLOOKUP('③このシートを印刷しＦＡＸして下さい。'!A87,'②講座希望を入力して下さい。'!$A$9:$BX$145,55,FALSE)="","",VLOOKUP('③このシートを印刷しＦＡＸして下さい。'!A87,'②講座希望を入力して下さい。'!$A$9:$BX$145,55,FALSE))</f>
      </c>
      <c r="AN87" s="453"/>
      <c r="AO87" s="453"/>
      <c r="AP87" s="454"/>
      <c r="AQ87" s="452">
        <f>IF(VLOOKUP('③このシートを印刷しＦＡＸして下さい。'!A87,'②講座希望を入力して下さい。'!$A$9:$BX$145,56,FALSE)="","",VLOOKUP('③このシートを印刷しＦＡＸして下さい。'!A87,'②講座希望を入力して下さい。'!$A$9:$BX$145,56,FALSE))</f>
      </c>
      <c r="AR87" s="453"/>
      <c r="AS87" s="453"/>
      <c r="AT87" s="421">
        <f>IF(E87="","",IF('②講座希望を入力して下さい。'!BP23&lt;&gt;"",'②講座希望を入力して下さい。'!BP23,"登録完了　・　要選択"))</f>
      </c>
    </row>
    <row r="88" spans="1:46" ht="18" customHeight="1" thickBot="1">
      <c r="A88" s="448"/>
      <c r="B88" s="449"/>
      <c r="C88" s="617"/>
      <c r="D88" s="618"/>
      <c r="E88" s="617"/>
      <c r="F88" s="619"/>
      <c r="G88" s="619"/>
      <c r="H88" s="619"/>
      <c r="I88" s="619"/>
      <c r="J88" s="618"/>
      <c r="K88" s="617"/>
      <c r="L88" s="618"/>
      <c r="M88" s="617"/>
      <c r="N88" s="618"/>
      <c r="O88" s="617"/>
      <c r="P88" s="618"/>
      <c r="Q88" s="620" t="s">
        <v>224</v>
      </c>
      <c r="R88" s="621"/>
      <c r="S88" s="607">
        <f>IF(VLOOKUP('③このシートを印刷しＦＡＸして下さい。'!A87,'②講座希望を入力して下さい。'!$A$9:$BX$145,29,FALSE)="","",VLOOKUP('③このシートを印刷しＦＡＸして下さい。'!A87,'②講座希望を入力して下さい。'!$A$9:$BX$145,29,FALSE))</f>
      </c>
      <c r="T88" s="608"/>
      <c r="U88" s="622"/>
      <c r="V88" s="607">
        <f>IF(VLOOKUP('③このシートを印刷しＦＡＸして下さい。'!A87,'②講座希望を入力して下さい。'!$A$9:$BX$145,30,FALSE)="","",VLOOKUP('③このシートを印刷しＦＡＸして下さい。'!A87,'②講座希望を入力して下さい。'!$A$9:$BX$145,30,FALSE))</f>
      </c>
      <c r="W88" s="608"/>
      <c r="X88" s="622"/>
      <c r="Y88" s="607">
        <f>IF(VLOOKUP('③このシートを印刷しＦＡＸして下さい。'!A87,'②講座希望を入力して下さい。'!$A$9:$BX$145,57,FALSE)="","",VLOOKUP('③このシートを印刷しＦＡＸして下さい。'!A87,'②講座希望を入力して下さい。'!$A$9:$BX$145,57,FALSE))</f>
      </c>
      <c r="Z88" s="608"/>
      <c r="AA88" s="608"/>
      <c r="AB88" s="622"/>
      <c r="AC88" s="607">
        <f>IF(VLOOKUP('③このシートを印刷しＦＡＸして下さい。'!A87,'②講座希望を入力して下さい。'!$A$9:$BX$145,58,FALSE)="","",VLOOKUP('③このシートを印刷しＦＡＸして下さい。'!A87,'②講座希望を入力して下さい。'!$A$9:$BX$145,58,FALSE))</f>
      </c>
      <c r="AD88" s="608"/>
      <c r="AE88" s="622"/>
      <c r="AF88" s="607">
        <f>IF(VLOOKUP('③このシートを印刷しＦＡＸして下さい。'!A87,'②講座希望を入力して下さい。'!$A$9:$BX$145,59,FALSE)="","",VLOOKUP('③このシートを印刷しＦＡＸして下さい。'!A87,'②講座希望を入力して下さい。'!$A$9:$BX$145,59,FALSE))</f>
      </c>
      <c r="AG88" s="608"/>
      <c r="AH88" s="608"/>
      <c r="AI88" s="622"/>
      <c r="AJ88" s="607">
        <f>IF(VLOOKUP('③このシートを印刷しＦＡＸして下さい。'!A87,'②講座希望を入力して下さい。'!$A$9:$BX$145,60,FALSE)="","",VLOOKUP('③このシートを印刷しＦＡＸして下さい。'!A87,'②講座希望を入力して下さい。'!$A$9:$BX$145,60,FALSE))</f>
      </c>
      <c r="AK88" s="608"/>
      <c r="AL88" s="622"/>
      <c r="AM88" s="607">
        <f>IF(VLOOKUP('③このシートを印刷しＦＡＸして下さい。'!A87,'②講座希望を入力して下さい。'!$A$9:$BX$145,61,FALSE)="","",VLOOKUP('③このシートを印刷しＦＡＸして下さい。'!A87,'②講座希望を入力して下さい。'!$A$9:$BX$145,61,FALSE))</f>
      </c>
      <c r="AN88" s="608"/>
      <c r="AO88" s="608"/>
      <c r="AP88" s="622"/>
      <c r="AQ88" s="607">
        <f>IF(VLOOKUP('③このシートを印刷しＦＡＸして下さい。'!A87,'②講座希望を入力して下さい。'!$A$9:$BX$145,62,FALSE)="","",VLOOKUP('③このシートを印刷しＦＡＸして下さい。'!A87,'②講座希望を入力して下さい。'!$A$9:$BX$145,62,FALSE))</f>
      </c>
      <c r="AR88" s="608"/>
      <c r="AS88" s="608"/>
      <c r="AT88" s="422"/>
    </row>
    <row r="89" spans="1:46" ht="18" customHeight="1" thickTop="1">
      <c r="A89" s="469">
        <v>16</v>
      </c>
      <c r="B89" s="470"/>
      <c r="C89" s="609">
        <f>IF(VLOOKUP('③このシートを印刷しＦＡＸして下さい。'!A89,'②講座希望を入力して下さい。'!$A$9:$AV$145,2,FALSE)="","",VLOOKUP('③このシートを印刷しＦＡＸして下さい。'!A89,'②講座希望を入力して下さい。'!$A$9:$AV$145,2,FALSE))</f>
      </c>
      <c r="D89" s="610"/>
      <c r="E89" s="609">
        <f>IF(VLOOKUP('③このシートを印刷しＦＡＸして下さい。'!A89,'②講座希望を入力して下さい。'!$A$9:$AV$145,3,FALSE)="","",VLOOKUP('③このシートを印刷しＦＡＸして下さい。'!A89,'②講座希望を入力して下さい。'!$A$9:$AV$145,3,FALSE))</f>
      </c>
      <c r="F89" s="613"/>
      <c r="G89" s="613"/>
      <c r="H89" s="613"/>
      <c r="I89" s="613"/>
      <c r="J89" s="610"/>
      <c r="K89" s="609">
        <f>IF(VLOOKUP('③このシートを印刷しＦＡＸして下さい。'!A89,'②講座希望を入力して下さい。'!$A$9:$AV$145,4,FALSE)="","",VLOOKUP('③このシートを印刷しＦＡＸして下さい。'!A89,'②講座希望を入力して下さい。'!$A$9:$AV$145,4,FALSE))</f>
      </c>
      <c r="L89" s="610"/>
      <c r="M89" s="609">
        <f>IF(VLOOKUP('③このシートを印刷しＦＡＸして下さい。'!A89,'②講座希望を入力して下さい。'!$A$9:$AV$145,5,FALSE)="","",VLOOKUP('③このシートを印刷しＦＡＸして下さい。'!A89,'②講座希望を入力して下さい。'!$A$9:$AV$145,5,FALSE))</f>
      </c>
      <c r="N89" s="610"/>
      <c r="O89" s="609">
        <f>IF(VLOOKUP('③このシートを印刷しＦＡＸして下さい。'!A89,'②講座希望を入力して下さい。'!$A$9:$AV$145,6,FALSE)="","",VLOOKUP('③このシートを印刷しＦＡＸして下さい。'!A89,'②講座希望を入力して下さい。'!$A$9:$AV$145,6,FALSE))</f>
      </c>
      <c r="P89" s="610"/>
      <c r="Q89" s="615" t="s">
        <v>223</v>
      </c>
      <c r="R89" s="616"/>
      <c r="S89" s="452">
        <f>IF(VLOOKUP('③このシートを印刷しＦＡＸして下さい。'!A89,'②講座希望を入力して下さい。'!$A$9:$AV$145,9,FALSE)="","",VLOOKUP('③このシートを印刷しＦＡＸして下さい。'!A89,'②講座希望を入力して下さい。'!$A$9:$AV$145,9,FALSE))</f>
      </c>
      <c r="T89" s="453"/>
      <c r="U89" s="454"/>
      <c r="V89" s="452">
        <f>IF(VLOOKUP('③このシートを印刷しＦＡＸして下さい。'!A89,'②講座希望を入力して下さい。'!$A$9:$AV$145,10,FALSE)="","",VLOOKUP('③このシートを印刷しＦＡＸして下さい。'!A89,'②講座希望を入力して下さい。'!$A$9:$AV$145,10,FALSE))</f>
      </c>
      <c r="W89" s="453"/>
      <c r="X89" s="454"/>
      <c r="Y89" s="452">
        <f>IF(VLOOKUP('③このシートを印刷しＦＡＸして下さい。'!A89,'②講座希望を入力して下さい。'!$A$9:$BX$145,51,FALSE)="","",VLOOKUP('③このシートを印刷しＦＡＸして下さい。'!A89,'②講座希望を入力して下さい。'!$A$9:$BX$145,51,FALSE))</f>
      </c>
      <c r="Z89" s="453"/>
      <c r="AA89" s="453"/>
      <c r="AB89" s="454"/>
      <c r="AC89" s="452">
        <f>IF(VLOOKUP('③このシートを印刷しＦＡＸして下さい。'!A89,'②講座希望を入力して下さい。'!$A$9:$BX$145,52,FALSE)="","",VLOOKUP('③このシートを印刷しＦＡＸして下さい。'!A89,'②講座希望を入力して下さい。'!$A$9:$BX$145,52,FALSE))</f>
      </c>
      <c r="AD89" s="453"/>
      <c r="AE89" s="454"/>
      <c r="AF89" s="452">
        <f>IF(VLOOKUP('③このシートを印刷しＦＡＸして下さい。'!A89,'②講座希望を入力して下さい。'!$A$9:$BX$145,53,FALSE)="","",VLOOKUP('③このシートを印刷しＦＡＸして下さい。'!A89,'②講座希望を入力して下さい。'!$A$9:$BX$145,53,FALSE))</f>
      </c>
      <c r="AG89" s="453"/>
      <c r="AH89" s="453"/>
      <c r="AI89" s="454"/>
      <c r="AJ89" s="452">
        <f>IF(VLOOKUP('③このシートを印刷しＦＡＸして下さい。'!A89,'②講座希望を入力して下さい。'!$A$9:$BX$145,54,FALSE)="","",VLOOKUP('③このシートを印刷しＦＡＸして下さい。'!A89,'②講座希望を入力して下さい。'!$A$9:$BX$145,54,FALSE))</f>
      </c>
      <c r="AK89" s="453"/>
      <c r="AL89" s="454"/>
      <c r="AM89" s="452">
        <f>IF(VLOOKUP('③このシートを印刷しＦＡＸして下さい。'!A89,'②講座希望を入力して下さい。'!$A$9:$BX$145,55,FALSE)="","",VLOOKUP('③このシートを印刷しＦＡＸして下さい。'!A89,'②講座希望を入力して下さい。'!$A$9:$BX$145,55,FALSE))</f>
      </c>
      <c r="AN89" s="453"/>
      <c r="AO89" s="453"/>
      <c r="AP89" s="454"/>
      <c r="AQ89" s="452">
        <f>IF(VLOOKUP('③このシートを印刷しＦＡＸして下さい。'!A89,'②講座希望を入力して下さい。'!$A$9:$BX$145,56,FALSE)="","",VLOOKUP('③このシートを印刷しＦＡＸして下さい。'!A89,'②講座希望を入力して下さい。'!$A$9:$BX$145,56,FALSE))</f>
      </c>
      <c r="AR89" s="453"/>
      <c r="AS89" s="453"/>
      <c r="AT89" s="421">
        <f>IF(E89="","",IF('②講座希望を入力して下さい。'!BP24&lt;&gt;"",'②講座希望を入力して下さい。'!BP24,"登録完了　・　要選択"))</f>
      </c>
    </row>
    <row r="90" spans="1:46" ht="18" customHeight="1" thickBot="1">
      <c r="A90" s="490"/>
      <c r="B90" s="491"/>
      <c r="C90" s="617"/>
      <c r="D90" s="618"/>
      <c r="E90" s="617"/>
      <c r="F90" s="619"/>
      <c r="G90" s="619"/>
      <c r="H90" s="619"/>
      <c r="I90" s="619"/>
      <c r="J90" s="618"/>
      <c r="K90" s="617"/>
      <c r="L90" s="618"/>
      <c r="M90" s="617"/>
      <c r="N90" s="618"/>
      <c r="O90" s="617"/>
      <c r="P90" s="618"/>
      <c r="Q90" s="620" t="s">
        <v>224</v>
      </c>
      <c r="R90" s="621"/>
      <c r="S90" s="607">
        <f>IF(VLOOKUP('③このシートを印刷しＦＡＸして下さい。'!A89,'②講座希望を入力して下さい。'!$A$9:$BX$145,29,FALSE)="","",VLOOKUP('③このシートを印刷しＦＡＸして下さい。'!A89,'②講座希望を入力して下さい。'!$A$9:$BX$145,29,FALSE))</f>
      </c>
      <c r="T90" s="608"/>
      <c r="U90" s="622"/>
      <c r="V90" s="607">
        <f>IF(VLOOKUP('③このシートを印刷しＦＡＸして下さい。'!A89,'②講座希望を入力して下さい。'!$A$9:$BX$145,30,FALSE)="","",VLOOKUP('③このシートを印刷しＦＡＸして下さい。'!A89,'②講座希望を入力して下さい。'!$A$9:$BX$145,30,FALSE))</f>
      </c>
      <c r="W90" s="608"/>
      <c r="X90" s="622"/>
      <c r="Y90" s="607">
        <f>IF(VLOOKUP('③このシートを印刷しＦＡＸして下さい。'!A89,'②講座希望を入力して下さい。'!$A$9:$BX$145,57,FALSE)="","",VLOOKUP('③このシートを印刷しＦＡＸして下さい。'!A89,'②講座希望を入力して下さい。'!$A$9:$BX$145,57,FALSE))</f>
      </c>
      <c r="Z90" s="608"/>
      <c r="AA90" s="608"/>
      <c r="AB90" s="622"/>
      <c r="AC90" s="607">
        <f>IF(VLOOKUP('③このシートを印刷しＦＡＸして下さい。'!A89,'②講座希望を入力して下さい。'!$A$9:$BX$145,58,FALSE)="","",VLOOKUP('③このシートを印刷しＦＡＸして下さい。'!A89,'②講座希望を入力して下さい。'!$A$9:$BX$145,58,FALSE))</f>
      </c>
      <c r="AD90" s="608"/>
      <c r="AE90" s="622"/>
      <c r="AF90" s="607">
        <f>IF(VLOOKUP('③このシートを印刷しＦＡＸして下さい。'!A89,'②講座希望を入力して下さい。'!$A$9:$BX$145,59,FALSE)="","",VLOOKUP('③このシートを印刷しＦＡＸして下さい。'!A89,'②講座希望を入力して下さい。'!$A$9:$BX$145,59,FALSE))</f>
      </c>
      <c r="AG90" s="608"/>
      <c r="AH90" s="608"/>
      <c r="AI90" s="622"/>
      <c r="AJ90" s="607">
        <f>IF(VLOOKUP('③このシートを印刷しＦＡＸして下さい。'!A89,'②講座希望を入力して下さい。'!$A$9:$BX$145,60,FALSE)="","",VLOOKUP('③このシートを印刷しＦＡＸして下さい。'!A89,'②講座希望を入力して下さい。'!$A$9:$BX$145,60,FALSE))</f>
      </c>
      <c r="AK90" s="608"/>
      <c r="AL90" s="622"/>
      <c r="AM90" s="607">
        <f>IF(VLOOKUP('③このシートを印刷しＦＡＸして下さい。'!A89,'②講座希望を入力して下さい。'!$A$9:$BX$145,61,FALSE)="","",VLOOKUP('③このシートを印刷しＦＡＸして下さい。'!A89,'②講座希望を入力して下さい。'!$A$9:$BX$145,61,FALSE))</f>
      </c>
      <c r="AN90" s="608"/>
      <c r="AO90" s="608"/>
      <c r="AP90" s="622"/>
      <c r="AQ90" s="607">
        <f>IF(VLOOKUP('③このシートを印刷しＦＡＸして下さい。'!A89,'②講座希望を入力して下さい。'!$A$9:$BX$145,62,FALSE)="","",VLOOKUP('③このシートを印刷しＦＡＸして下さい。'!A89,'②講座希望を入力して下さい。'!$A$9:$BX$145,62,FALSE))</f>
      </c>
      <c r="AR90" s="608"/>
      <c r="AS90" s="608"/>
      <c r="AT90" s="422"/>
    </row>
    <row r="91" spans="1:46" ht="18" customHeight="1" thickTop="1">
      <c r="A91" s="448">
        <v>17</v>
      </c>
      <c r="B91" s="449"/>
      <c r="C91" s="609">
        <f>IF(VLOOKUP('③このシートを印刷しＦＡＸして下さい。'!A91,'②講座希望を入力して下さい。'!$A$9:$AV$145,2,FALSE)="","",VLOOKUP('③このシートを印刷しＦＡＸして下さい。'!A91,'②講座希望を入力して下さい。'!$A$9:$AV$145,2,FALSE))</f>
      </c>
      <c r="D91" s="610"/>
      <c r="E91" s="609">
        <f>IF(VLOOKUP('③このシートを印刷しＦＡＸして下さい。'!A91,'②講座希望を入力して下さい。'!$A$9:$AV$145,3,FALSE)="","",VLOOKUP('③このシートを印刷しＦＡＸして下さい。'!A91,'②講座希望を入力して下さい。'!$A$9:$AV$145,3,FALSE))</f>
      </c>
      <c r="F91" s="613"/>
      <c r="G91" s="613"/>
      <c r="H91" s="613"/>
      <c r="I91" s="613"/>
      <c r="J91" s="610"/>
      <c r="K91" s="609">
        <f>IF(VLOOKUP('③このシートを印刷しＦＡＸして下さい。'!A91,'②講座希望を入力して下さい。'!$A$9:$AV$145,4,FALSE)="","",VLOOKUP('③このシートを印刷しＦＡＸして下さい。'!A91,'②講座希望を入力して下さい。'!$A$9:$AV$145,4,FALSE))</f>
      </c>
      <c r="L91" s="610"/>
      <c r="M91" s="609">
        <f>IF(VLOOKUP('③このシートを印刷しＦＡＸして下さい。'!A91,'②講座希望を入力して下さい。'!$A$9:$AV$145,5,FALSE)="","",VLOOKUP('③このシートを印刷しＦＡＸして下さい。'!A91,'②講座希望を入力して下さい。'!$A$9:$AV$145,5,FALSE))</f>
      </c>
      <c r="N91" s="610"/>
      <c r="O91" s="609">
        <f>IF(VLOOKUP('③このシートを印刷しＦＡＸして下さい。'!A91,'②講座希望を入力して下さい。'!$A$9:$AV$145,6,FALSE)="","",VLOOKUP('③このシートを印刷しＦＡＸして下さい。'!A91,'②講座希望を入力して下さい。'!$A$9:$AV$145,6,FALSE))</f>
      </c>
      <c r="P91" s="610"/>
      <c r="Q91" s="615" t="s">
        <v>223</v>
      </c>
      <c r="R91" s="616"/>
      <c r="S91" s="452">
        <f>IF(VLOOKUP('③このシートを印刷しＦＡＸして下さい。'!A91,'②講座希望を入力して下さい。'!$A$9:$AV$145,9,FALSE)="","",VLOOKUP('③このシートを印刷しＦＡＸして下さい。'!A91,'②講座希望を入力して下さい。'!$A$9:$AV$145,9,FALSE))</f>
      </c>
      <c r="T91" s="453"/>
      <c r="U91" s="454"/>
      <c r="V91" s="452">
        <f>IF(VLOOKUP('③このシートを印刷しＦＡＸして下さい。'!A91,'②講座希望を入力して下さい。'!$A$9:$AV$145,10,FALSE)="","",VLOOKUP('③このシートを印刷しＦＡＸして下さい。'!A91,'②講座希望を入力して下さい。'!$A$9:$AV$145,10,FALSE))</f>
      </c>
      <c r="W91" s="453"/>
      <c r="X91" s="454"/>
      <c r="Y91" s="452">
        <f>IF(VLOOKUP('③このシートを印刷しＦＡＸして下さい。'!A91,'②講座希望を入力して下さい。'!$A$9:$BX$145,51,FALSE)="","",VLOOKUP('③このシートを印刷しＦＡＸして下さい。'!A91,'②講座希望を入力して下さい。'!$A$9:$BX$145,51,FALSE))</f>
      </c>
      <c r="Z91" s="453"/>
      <c r="AA91" s="453"/>
      <c r="AB91" s="454"/>
      <c r="AC91" s="452">
        <f>IF(VLOOKUP('③このシートを印刷しＦＡＸして下さい。'!A91,'②講座希望を入力して下さい。'!$A$9:$BX$145,52,FALSE)="","",VLOOKUP('③このシートを印刷しＦＡＸして下さい。'!A91,'②講座希望を入力して下さい。'!$A$9:$BX$145,52,FALSE))</f>
      </c>
      <c r="AD91" s="453"/>
      <c r="AE91" s="454"/>
      <c r="AF91" s="452">
        <f>IF(VLOOKUP('③このシートを印刷しＦＡＸして下さい。'!A91,'②講座希望を入力して下さい。'!$A$9:$BX$145,53,FALSE)="","",VLOOKUP('③このシートを印刷しＦＡＸして下さい。'!A91,'②講座希望を入力して下さい。'!$A$9:$BX$145,53,FALSE))</f>
      </c>
      <c r="AG91" s="453"/>
      <c r="AH91" s="453"/>
      <c r="AI91" s="454"/>
      <c r="AJ91" s="452">
        <f>IF(VLOOKUP('③このシートを印刷しＦＡＸして下さい。'!A91,'②講座希望を入力して下さい。'!$A$9:$BX$145,54,FALSE)="","",VLOOKUP('③このシートを印刷しＦＡＸして下さい。'!A91,'②講座希望を入力して下さい。'!$A$9:$BX$145,54,FALSE))</f>
      </c>
      <c r="AK91" s="453"/>
      <c r="AL91" s="454"/>
      <c r="AM91" s="452">
        <f>IF(VLOOKUP('③このシートを印刷しＦＡＸして下さい。'!A91,'②講座希望を入力して下さい。'!$A$9:$BX$145,55,FALSE)="","",VLOOKUP('③このシートを印刷しＦＡＸして下さい。'!A91,'②講座希望を入力して下さい。'!$A$9:$BX$145,55,FALSE))</f>
      </c>
      <c r="AN91" s="453"/>
      <c r="AO91" s="453"/>
      <c r="AP91" s="454"/>
      <c r="AQ91" s="452">
        <f>IF(VLOOKUP('③このシートを印刷しＦＡＸして下さい。'!A91,'②講座希望を入力して下さい。'!$A$9:$BX$145,56,FALSE)="","",VLOOKUP('③このシートを印刷しＦＡＸして下さい。'!A91,'②講座希望を入力して下さい。'!$A$9:$BX$145,56,FALSE))</f>
      </c>
      <c r="AR91" s="453"/>
      <c r="AS91" s="453"/>
      <c r="AT91" s="421">
        <f>IF(E91="","",IF('②講座希望を入力して下さい。'!BP25&lt;&gt;"",'②講座希望を入力して下さい。'!BP25,"登録完了　・　要選択"))</f>
      </c>
    </row>
    <row r="92" spans="1:46" ht="18" customHeight="1" thickBot="1">
      <c r="A92" s="490"/>
      <c r="B92" s="491"/>
      <c r="C92" s="617"/>
      <c r="D92" s="618"/>
      <c r="E92" s="617"/>
      <c r="F92" s="619"/>
      <c r="G92" s="619"/>
      <c r="H92" s="619"/>
      <c r="I92" s="619"/>
      <c r="J92" s="618"/>
      <c r="K92" s="617"/>
      <c r="L92" s="618"/>
      <c r="M92" s="617"/>
      <c r="N92" s="618"/>
      <c r="O92" s="617"/>
      <c r="P92" s="618"/>
      <c r="Q92" s="620" t="s">
        <v>224</v>
      </c>
      <c r="R92" s="621"/>
      <c r="S92" s="607">
        <f>IF(VLOOKUP('③このシートを印刷しＦＡＸして下さい。'!A91,'②講座希望を入力して下さい。'!$A$9:$BX$145,29,FALSE)="","",VLOOKUP('③このシートを印刷しＦＡＸして下さい。'!A91,'②講座希望を入力して下さい。'!$A$9:$BX$145,29,FALSE))</f>
      </c>
      <c r="T92" s="608"/>
      <c r="U92" s="622"/>
      <c r="V92" s="607">
        <f>IF(VLOOKUP('③このシートを印刷しＦＡＸして下さい。'!A91,'②講座希望を入力して下さい。'!$A$9:$BX$145,30,FALSE)="","",VLOOKUP('③このシートを印刷しＦＡＸして下さい。'!A91,'②講座希望を入力して下さい。'!$A$9:$BX$145,30,FALSE))</f>
      </c>
      <c r="W92" s="608"/>
      <c r="X92" s="622"/>
      <c r="Y92" s="607">
        <f>IF(VLOOKUP('③このシートを印刷しＦＡＸして下さい。'!A91,'②講座希望を入力して下さい。'!$A$9:$BX$145,57,FALSE)="","",VLOOKUP('③このシートを印刷しＦＡＸして下さい。'!A91,'②講座希望を入力して下さい。'!$A$9:$BX$145,57,FALSE))</f>
      </c>
      <c r="Z92" s="608"/>
      <c r="AA92" s="608"/>
      <c r="AB92" s="622"/>
      <c r="AC92" s="607">
        <f>IF(VLOOKUP('③このシートを印刷しＦＡＸして下さい。'!A91,'②講座希望を入力して下さい。'!$A$9:$BX$145,58,FALSE)="","",VLOOKUP('③このシートを印刷しＦＡＸして下さい。'!A91,'②講座希望を入力して下さい。'!$A$9:$BX$145,58,FALSE))</f>
      </c>
      <c r="AD92" s="608"/>
      <c r="AE92" s="622"/>
      <c r="AF92" s="607">
        <f>IF(VLOOKUP('③このシートを印刷しＦＡＸして下さい。'!A91,'②講座希望を入力して下さい。'!$A$9:$BX$145,59,FALSE)="","",VLOOKUP('③このシートを印刷しＦＡＸして下さい。'!A91,'②講座希望を入力して下さい。'!$A$9:$BX$145,59,FALSE))</f>
      </c>
      <c r="AG92" s="608"/>
      <c r="AH92" s="608"/>
      <c r="AI92" s="622"/>
      <c r="AJ92" s="607">
        <f>IF(VLOOKUP('③このシートを印刷しＦＡＸして下さい。'!A91,'②講座希望を入力して下さい。'!$A$9:$BX$145,60,FALSE)="","",VLOOKUP('③このシートを印刷しＦＡＸして下さい。'!A91,'②講座希望を入力して下さい。'!$A$9:$BX$145,60,FALSE))</f>
      </c>
      <c r="AK92" s="608"/>
      <c r="AL92" s="622"/>
      <c r="AM92" s="607">
        <f>IF(VLOOKUP('③このシートを印刷しＦＡＸして下さい。'!A91,'②講座希望を入力して下さい。'!$A$9:$BX$145,61,FALSE)="","",VLOOKUP('③このシートを印刷しＦＡＸして下さい。'!A91,'②講座希望を入力して下さい。'!$A$9:$BX$145,61,FALSE))</f>
      </c>
      <c r="AN92" s="608"/>
      <c r="AO92" s="608"/>
      <c r="AP92" s="622"/>
      <c r="AQ92" s="607">
        <f>IF(VLOOKUP('③このシートを印刷しＦＡＸして下さい。'!A91,'②講座希望を入力して下さい。'!$A$9:$BX$145,62,FALSE)="","",VLOOKUP('③このシートを印刷しＦＡＸして下さい。'!A91,'②講座希望を入力して下さい。'!$A$9:$BX$145,62,FALSE))</f>
      </c>
      <c r="AR92" s="608"/>
      <c r="AS92" s="608"/>
      <c r="AT92" s="422"/>
    </row>
    <row r="93" spans="1:46" ht="18" customHeight="1" thickTop="1">
      <c r="A93" s="448">
        <v>18</v>
      </c>
      <c r="B93" s="449"/>
      <c r="C93" s="609">
        <f>IF(VLOOKUP('③このシートを印刷しＦＡＸして下さい。'!A93,'②講座希望を入力して下さい。'!$A$9:$AV$145,2,FALSE)="","",VLOOKUP('③このシートを印刷しＦＡＸして下さい。'!A93,'②講座希望を入力して下さい。'!$A$9:$AV$145,2,FALSE))</f>
      </c>
      <c r="D93" s="610"/>
      <c r="E93" s="609">
        <f>IF(VLOOKUP('③このシートを印刷しＦＡＸして下さい。'!A93,'②講座希望を入力して下さい。'!$A$9:$AV$145,3,FALSE)="","",VLOOKUP('③このシートを印刷しＦＡＸして下さい。'!A93,'②講座希望を入力して下さい。'!$A$9:$AV$145,3,FALSE))</f>
      </c>
      <c r="F93" s="613"/>
      <c r="G93" s="613"/>
      <c r="H93" s="613"/>
      <c r="I93" s="613"/>
      <c r="J93" s="610"/>
      <c r="K93" s="609">
        <f>IF(VLOOKUP('③このシートを印刷しＦＡＸして下さい。'!A93,'②講座希望を入力して下さい。'!$A$9:$AV$145,4,FALSE)="","",VLOOKUP('③このシートを印刷しＦＡＸして下さい。'!A93,'②講座希望を入力して下さい。'!$A$9:$AV$145,4,FALSE))</f>
      </c>
      <c r="L93" s="610"/>
      <c r="M93" s="609">
        <f>IF(VLOOKUP('③このシートを印刷しＦＡＸして下さい。'!A93,'②講座希望を入力して下さい。'!$A$9:$AV$145,5,FALSE)="","",VLOOKUP('③このシートを印刷しＦＡＸして下さい。'!A93,'②講座希望を入力して下さい。'!$A$9:$AV$145,5,FALSE))</f>
      </c>
      <c r="N93" s="610"/>
      <c r="O93" s="609">
        <f>IF(VLOOKUP('③このシートを印刷しＦＡＸして下さい。'!A93,'②講座希望を入力して下さい。'!$A$9:$AV$145,6,FALSE)="","",VLOOKUP('③このシートを印刷しＦＡＸして下さい。'!A93,'②講座希望を入力して下さい。'!$A$9:$AV$145,6,FALSE))</f>
      </c>
      <c r="P93" s="610"/>
      <c r="Q93" s="615" t="s">
        <v>223</v>
      </c>
      <c r="R93" s="616"/>
      <c r="S93" s="452">
        <f>IF(VLOOKUP('③このシートを印刷しＦＡＸして下さい。'!A93,'②講座希望を入力して下さい。'!$A$9:$AV$145,9,FALSE)="","",VLOOKUP('③このシートを印刷しＦＡＸして下さい。'!A93,'②講座希望を入力して下さい。'!$A$9:$AV$145,9,FALSE))</f>
      </c>
      <c r="T93" s="453"/>
      <c r="U93" s="454"/>
      <c r="V93" s="452">
        <f>IF(VLOOKUP('③このシートを印刷しＦＡＸして下さい。'!A93,'②講座希望を入力して下さい。'!$A$9:$AV$145,10,FALSE)="","",VLOOKUP('③このシートを印刷しＦＡＸして下さい。'!A93,'②講座希望を入力して下さい。'!$A$9:$AV$145,10,FALSE))</f>
      </c>
      <c r="W93" s="453"/>
      <c r="X93" s="454"/>
      <c r="Y93" s="452">
        <f>IF(VLOOKUP('③このシートを印刷しＦＡＸして下さい。'!A93,'②講座希望を入力して下さい。'!$A$9:$BX$145,51,FALSE)="","",VLOOKUP('③このシートを印刷しＦＡＸして下さい。'!A93,'②講座希望を入力して下さい。'!$A$9:$BX$145,51,FALSE))</f>
      </c>
      <c r="Z93" s="453"/>
      <c r="AA93" s="453"/>
      <c r="AB93" s="454"/>
      <c r="AC93" s="452">
        <f>IF(VLOOKUP('③このシートを印刷しＦＡＸして下さい。'!A93,'②講座希望を入力して下さい。'!$A$9:$BX$145,52,FALSE)="","",VLOOKUP('③このシートを印刷しＦＡＸして下さい。'!A93,'②講座希望を入力して下さい。'!$A$9:$BX$145,52,FALSE))</f>
      </c>
      <c r="AD93" s="453"/>
      <c r="AE93" s="454"/>
      <c r="AF93" s="452">
        <f>IF(VLOOKUP('③このシートを印刷しＦＡＸして下さい。'!A93,'②講座希望を入力して下さい。'!$A$9:$BX$145,53,FALSE)="","",VLOOKUP('③このシートを印刷しＦＡＸして下さい。'!A93,'②講座希望を入力して下さい。'!$A$9:$BX$145,53,FALSE))</f>
      </c>
      <c r="AG93" s="453"/>
      <c r="AH93" s="453"/>
      <c r="AI93" s="454"/>
      <c r="AJ93" s="452">
        <f>IF(VLOOKUP('③このシートを印刷しＦＡＸして下さい。'!A93,'②講座希望を入力して下さい。'!$A$9:$BX$145,54,FALSE)="","",VLOOKUP('③このシートを印刷しＦＡＸして下さい。'!A93,'②講座希望を入力して下さい。'!$A$9:$BX$145,54,FALSE))</f>
      </c>
      <c r="AK93" s="453"/>
      <c r="AL93" s="454"/>
      <c r="AM93" s="452">
        <f>IF(VLOOKUP('③このシートを印刷しＦＡＸして下さい。'!A93,'②講座希望を入力して下さい。'!$A$9:$BX$145,55,FALSE)="","",VLOOKUP('③このシートを印刷しＦＡＸして下さい。'!A93,'②講座希望を入力して下さい。'!$A$9:$BX$145,55,FALSE))</f>
      </c>
      <c r="AN93" s="453"/>
      <c r="AO93" s="453"/>
      <c r="AP93" s="454"/>
      <c r="AQ93" s="452">
        <f>IF(VLOOKUP('③このシートを印刷しＦＡＸして下さい。'!A93,'②講座希望を入力して下さい。'!$A$9:$BX$145,56,FALSE)="","",VLOOKUP('③このシートを印刷しＦＡＸして下さい。'!A93,'②講座希望を入力して下さい。'!$A$9:$BX$145,56,FALSE))</f>
      </c>
      <c r="AR93" s="453"/>
      <c r="AS93" s="453"/>
      <c r="AT93" s="421">
        <f>IF(E93="","",IF('②講座希望を入力して下さい。'!BP26&lt;&gt;"",'②講座希望を入力して下さい。'!BP26,"登録完了　・　要選択"))</f>
      </c>
    </row>
    <row r="94" spans="1:46" ht="18" customHeight="1" thickBot="1">
      <c r="A94" s="448"/>
      <c r="B94" s="449"/>
      <c r="C94" s="617"/>
      <c r="D94" s="618"/>
      <c r="E94" s="617"/>
      <c r="F94" s="619"/>
      <c r="G94" s="619"/>
      <c r="H94" s="619"/>
      <c r="I94" s="619"/>
      <c r="J94" s="618"/>
      <c r="K94" s="617"/>
      <c r="L94" s="618"/>
      <c r="M94" s="617"/>
      <c r="N94" s="618"/>
      <c r="O94" s="617"/>
      <c r="P94" s="618"/>
      <c r="Q94" s="620" t="s">
        <v>224</v>
      </c>
      <c r="R94" s="621"/>
      <c r="S94" s="607">
        <f>IF(VLOOKUP('③このシートを印刷しＦＡＸして下さい。'!A93,'②講座希望を入力して下さい。'!$A$9:$BX$145,29,FALSE)="","",VLOOKUP('③このシートを印刷しＦＡＸして下さい。'!A93,'②講座希望を入力して下さい。'!$A$9:$BX$145,29,FALSE))</f>
      </c>
      <c r="T94" s="608"/>
      <c r="U94" s="622"/>
      <c r="V94" s="607">
        <f>IF(VLOOKUP('③このシートを印刷しＦＡＸして下さい。'!A93,'②講座希望を入力して下さい。'!$A$9:$BX$145,30,FALSE)="","",VLOOKUP('③このシートを印刷しＦＡＸして下さい。'!A93,'②講座希望を入力して下さい。'!$A$9:$BX$145,30,FALSE))</f>
      </c>
      <c r="W94" s="608"/>
      <c r="X94" s="622"/>
      <c r="Y94" s="607">
        <f>IF(VLOOKUP('③このシートを印刷しＦＡＸして下さい。'!A93,'②講座希望を入力して下さい。'!$A$9:$BX$145,57,FALSE)="","",VLOOKUP('③このシートを印刷しＦＡＸして下さい。'!A93,'②講座希望を入力して下さい。'!$A$9:$BX$145,57,FALSE))</f>
      </c>
      <c r="Z94" s="608"/>
      <c r="AA94" s="608"/>
      <c r="AB94" s="622"/>
      <c r="AC94" s="607">
        <f>IF(VLOOKUP('③このシートを印刷しＦＡＸして下さい。'!A93,'②講座希望を入力して下さい。'!$A$9:$BX$145,58,FALSE)="","",VLOOKUP('③このシートを印刷しＦＡＸして下さい。'!A93,'②講座希望を入力して下さい。'!$A$9:$BX$145,58,FALSE))</f>
      </c>
      <c r="AD94" s="608"/>
      <c r="AE94" s="622"/>
      <c r="AF94" s="607">
        <f>IF(VLOOKUP('③このシートを印刷しＦＡＸして下さい。'!A93,'②講座希望を入力して下さい。'!$A$9:$BX$145,59,FALSE)="","",VLOOKUP('③このシートを印刷しＦＡＸして下さい。'!A93,'②講座希望を入力して下さい。'!$A$9:$BX$145,59,FALSE))</f>
      </c>
      <c r="AG94" s="608"/>
      <c r="AH94" s="608"/>
      <c r="AI94" s="622"/>
      <c r="AJ94" s="607">
        <f>IF(VLOOKUP('③このシートを印刷しＦＡＸして下さい。'!A93,'②講座希望を入力して下さい。'!$A$9:$BX$145,60,FALSE)="","",VLOOKUP('③このシートを印刷しＦＡＸして下さい。'!A93,'②講座希望を入力して下さい。'!$A$9:$BX$145,60,FALSE))</f>
      </c>
      <c r="AK94" s="608"/>
      <c r="AL94" s="622"/>
      <c r="AM94" s="607">
        <f>IF(VLOOKUP('③このシートを印刷しＦＡＸして下さい。'!A93,'②講座希望を入力して下さい。'!$A$9:$BX$145,61,FALSE)="","",VLOOKUP('③このシートを印刷しＦＡＸして下さい。'!A93,'②講座希望を入力して下さい。'!$A$9:$BX$145,61,FALSE))</f>
      </c>
      <c r="AN94" s="608"/>
      <c r="AO94" s="608"/>
      <c r="AP94" s="622"/>
      <c r="AQ94" s="607">
        <f>IF(VLOOKUP('③このシートを印刷しＦＡＸして下さい。'!A93,'②講座希望を入力して下さい。'!$A$9:$BX$145,62,FALSE)="","",VLOOKUP('③このシートを印刷しＦＡＸして下さい。'!A93,'②講座希望を入力して下さい。'!$A$9:$BX$145,62,FALSE))</f>
      </c>
      <c r="AR94" s="608"/>
      <c r="AS94" s="608"/>
      <c r="AT94" s="422"/>
    </row>
    <row r="95" spans="1:46" ht="18" customHeight="1" thickTop="1">
      <c r="A95" s="469">
        <v>19</v>
      </c>
      <c r="B95" s="470"/>
      <c r="C95" s="609">
        <f>IF(VLOOKUP('③このシートを印刷しＦＡＸして下さい。'!A95,'②講座希望を入力して下さい。'!$A$9:$AV$145,2,FALSE)="","",VLOOKUP('③このシートを印刷しＦＡＸして下さい。'!A95,'②講座希望を入力して下さい。'!$A$9:$AV$145,2,FALSE))</f>
      </c>
      <c r="D95" s="610"/>
      <c r="E95" s="609">
        <f>IF(VLOOKUP('③このシートを印刷しＦＡＸして下さい。'!A95,'②講座希望を入力して下さい。'!$A$9:$AV$145,3,FALSE)="","",VLOOKUP('③このシートを印刷しＦＡＸして下さい。'!A95,'②講座希望を入力して下さい。'!$A$9:$AV$145,3,FALSE))</f>
      </c>
      <c r="F95" s="613"/>
      <c r="G95" s="613"/>
      <c r="H95" s="613"/>
      <c r="I95" s="613"/>
      <c r="J95" s="610"/>
      <c r="K95" s="609">
        <f>IF(VLOOKUP('③このシートを印刷しＦＡＸして下さい。'!A95,'②講座希望を入力して下さい。'!$A$9:$AV$145,4,FALSE)="","",VLOOKUP('③このシートを印刷しＦＡＸして下さい。'!A95,'②講座希望を入力して下さい。'!$A$9:$AV$145,4,FALSE))</f>
      </c>
      <c r="L95" s="610"/>
      <c r="M95" s="609">
        <f>IF(VLOOKUP('③このシートを印刷しＦＡＸして下さい。'!A95,'②講座希望を入力して下さい。'!$A$9:$AV$145,5,FALSE)="","",VLOOKUP('③このシートを印刷しＦＡＸして下さい。'!A95,'②講座希望を入力して下さい。'!$A$9:$AV$145,5,FALSE))</f>
      </c>
      <c r="N95" s="610"/>
      <c r="O95" s="609">
        <f>IF(VLOOKUP('③このシートを印刷しＦＡＸして下さい。'!A95,'②講座希望を入力して下さい。'!$A$9:$AV$145,6,FALSE)="","",VLOOKUP('③このシートを印刷しＦＡＸして下さい。'!A95,'②講座希望を入力して下さい。'!$A$9:$AV$145,6,FALSE))</f>
      </c>
      <c r="P95" s="610"/>
      <c r="Q95" s="615" t="s">
        <v>223</v>
      </c>
      <c r="R95" s="616"/>
      <c r="S95" s="452">
        <f>IF(VLOOKUP('③このシートを印刷しＦＡＸして下さい。'!A95,'②講座希望を入力して下さい。'!$A$9:$AV$145,9,FALSE)="","",VLOOKUP('③このシートを印刷しＦＡＸして下さい。'!A95,'②講座希望を入力して下さい。'!$A$9:$AV$145,9,FALSE))</f>
      </c>
      <c r="T95" s="453"/>
      <c r="U95" s="454"/>
      <c r="V95" s="452">
        <f>IF(VLOOKUP('③このシートを印刷しＦＡＸして下さい。'!A95,'②講座希望を入力して下さい。'!$A$9:$AV$145,10,FALSE)="","",VLOOKUP('③このシートを印刷しＦＡＸして下さい。'!A95,'②講座希望を入力して下さい。'!$A$9:$AV$145,10,FALSE))</f>
      </c>
      <c r="W95" s="453"/>
      <c r="X95" s="454"/>
      <c r="Y95" s="452">
        <f>IF(VLOOKUP('③このシートを印刷しＦＡＸして下さい。'!A95,'②講座希望を入力して下さい。'!$A$9:$BX$145,51,FALSE)="","",VLOOKUP('③このシートを印刷しＦＡＸして下さい。'!A95,'②講座希望を入力して下さい。'!$A$9:$BX$145,51,FALSE))</f>
      </c>
      <c r="Z95" s="453"/>
      <c r="AA95" s="453"/>
      <c r="AB95" s="454"/>
      <c r="AC95" s="452">
        <f>IF(VLOOKUP('③このシートを印刷しＦＡＸして下さい。'!A95,'②講座希望を入力して下さい。'!$A$9:$BX$145,52,FALSE)="","",VLOOKUP('③このシートを印刷しＦＡＸして下さい。'!A95,'②講座希望を入力して下さい。'!$A$9:$BX$145,52,FALSE))</f>
      </c>
      <c r="AD95" s="453"/>
      <c r="AE95" s="454"/>
      <c r="AF95" s="452">
        <f>IF(VLOOKUP('③このシートを印刷しＦＡＸして下さい。'!A95,'②講座希望を入力して下さい。'!$A$9:$BX$145,53,FALSE)="","",VLOOKUP('③このシートを印刷しＦＡＸして下さい。'!A95,'②講座希望を入力して下さい。'!$A$9:$BX$145,53,FALSE))</f>
      </c>
      <c r="AG95" s="453"/>
      <c r="AH95" s="453"/>
      <c r="AI95" s="454"/>
      <c r="AJ95" s="452">
        <f>IF(VLOOKUP('③このシートを印刷しＦＡＸして下さい。'!A95,'②講座希望を入力して下さい。'!$A$9:$BX$145,54,FALSE)="","",VLOOKUP('③このシートを印刷しＦＡＸして下さい。'!A95,'②講座希望を入力して下さい。'!$A$9:$BX$145,54,FALSE))</f>
      </c>
      <c r="AK95" s="453"/>
      <c r="AL95" s="454"/>
      <c r="AM95" s="452">
        <f>IF(VLOOKUP('③このシートを印刷しＦＡＸして下さい。'!A95,'②講座希望を入力して下さい。'!$A$9:$BX$145,55,FALSE)="","",VLOOKUP('③このシートを印刷しＦＡＸして下さい。'!A95,'②講座希望を入力して下さい。'!$A$9:$BX$145,55,FALSE))</f>
      </c>
      <c r="AN95" s="453"/>
      <c r="AO95" s="453"/>
      <c r="AP95" s="454"/>
      <c r="AQ95" s="452">
        <f>IF(VLOOKUP('③このシートを印刷しＦＡＸして下さい。'!A95,'②講座希望を入力して下さい。'!$A$9:$BX$145,56,FALSE)="","",VLOOKUP('③このシートを印刷しＦＡＸして下さい。'!A95,'②講座希望を入力して下さい。'!$A$9:$BX$145,56,FALSE))</f>
      </c>
      <c r="AR95" s="453"/>
      <c r="AS95" s="453"/>
      <c r="AT95" s="421">
        <f>IF(E95="","",IF('②講座希望を入力して下さい。'!BP27&lt;&gt;"",'②講座希望を入力して下さい。'!BP27,"登録完了　・　要選択"))</f>
      </c>
    </row>
    <row r="96" spans="1:46" ht="18" customHeight="1" thickBot="1">
      <c r="A96" s="490"/>
      <c r="B96" s="491"/>
      <c r="C96" s="617"/>
      <c r="D96" s="618"/>
      <c r="E96" s="617"/>
      <c r="F96" s="619"/>
      <c r="G96" s="619"/>
      <c r="H96" s="619"/>
      <c r="I96" s="619"/>
      <c r="J96" s="618"/>
      <c r="K96" s="617"/>
      <c r="L96" s="618"/>
      <c r="M96" s="617"/>
      <c r="N96" s="618"/>
      <c r="O96" s="617"/>
      <c r="P96" s="618"/>
      <c r="Q96" s="620" t="s">
        <v>224</v>
      </c>
      <c r="R96" s="621"/>
      <c r="S96" s="607">
        <f>IF(VLOOKUP('③このシートを印刷しＦＡＸして下さい。'!A95,'②講座希望を入力して下さい。'!$A$9:$BX$145,29,FALSE)="","",VLOOKUP('③このシートを印刷しＦＡＸして下さい。'!A95,'②講座希望を入力して下さい。'!$A$9:$BX$145,29,FALSE))</f>
      </c>
      <c r="T96" s="608"/>
      <c r="U96" s="622"/>
      <c r="V96" s="607">
        <f>IF(VLOOKUP('③このシートを印刷しＦＡＸして下さい。'!A95,'②講座希望を入力して下さい。'!$A$9:$BX$145,30,FALSE)="","",VLOOKUP('③このシートを印刷しＦＡＸして下さい。'!A95,'②講座希望を入力して下さい。'!$A$9:$BX$145,30,FALSE))</f>
      </c>
      <c r="W96" s="608"/>
      <c r="X96" s="622"/>
      <c r="Y96" s="607">
        <f>IF(VLOOKUP('③このシートを印刷しＦＡＸして下さい。'!A95,'②講座希望を入力して下さい。'!$A$9:$BX$145,57,FALSE)="","",VLOOKUP('③このシートを印刷しＦＡＸして下さい。'!A95,'②講座希望を入力して下さい。'!$A$9:$BX$145,57,FALSE))</f>
      </c>
      <c r="Z96" s="608"/>
      <c r="AA96" s="608"/>
      <c r="AB96" s="622"/>
      <c r="AC96" s="607">
        <f>IF(VLOOKUP('③このシートを印刷しＦＡＸして下さい。'!A95,'②講座希望を入力して下さい。'!$A$9:$BX$145,58,FALSE)="","",VLOOKUP('③このシートを印刷しＦＡＸして下さい。'!A95,'②講座希望を入力して下さい。'!$A$9:$BX$145,58,FALSE))</f>
      </c>
      <c r="AD96" s="608"/>
      <c r="AE96" s="622"/>
      <c r="AF96" s="607">
        <f>IF(VLOOKUP('③このシートを印刷しＦＡＸして下さい。'!A95,'②講座希望を入力して下さい。'!$A$9:$BX$145,59,FALSE)="","",VLOOKUP('③このシートを印刷しＦＡＸして下さい。'!A95,'②講座希望を入力して下さい。'!$A$9:$BX$145,59,FALSE))</f>
      </c>
      <c r="AG96" s="608"/>
      <c r="AH96" s="608"/>
      <c r="AI96" s="622"/>
      <c r="AJ96" s="607">
        <f>IF(VLOOKUP('③このシートを印刷しＦＡＸして下さい。'!A95,'②講座希望を入力して下さい。'!$A$9:$BX$145,60,FALSE)="","",VLOOKUP('③このシートを印刷しＦＡＸして下さい。'!A95,'②講座希望を入力して下さい。'!$A$9:$BX$145,60,FALSE))</f>
      </c>
      <c r="AK96" s="608"/>
      <c r="AL96" s="622"/>
      <c r="AM96" s="607">
        <f>IF(VLOOKUP('③このシートを印刷しＦＡＸして下さい。'!A95,'②講座希望を入力して下さい。'!$A$9:$BX$145,61,FALSE)="","",VLOOKUP('③このシートを印刷しＦＡＸして下さい。'!A95,'②講座希望を入力して下さい。'!$A$9:$BX$145,61,FALSE))</f>
      </c>
      <c r="AN96" s="608"/>
      <c r="AO96" s="608"/>
      <c r="AP96" s="622"/>
      <c r="AQ96" s="607">
        <f>IF(VLOOKUP('③このシートを印刷しＦＡＸして下さい。'!A95,'②講座希望を入力して下さい。'!$A$9:$BX$145,62,FALSE)="","",VLOOKUP('③このシートを印刷しＦＡＸして下さい。'!A95,'②講座希望を入力して下さい。'!$A$9:$BX$145,62,FALSE))</f>
      </c>
      <c r="AR96" s="608"/>
      <c r="AS96" s="608"/>
      <c r="AT96" s="422"/>
    </row>
    <row r="97" spans="1:46" ht="18" customHeight="1" thickTop="1">
      <c r="A97" s="448">
        <v>20</v>
      </c>
      <c r="B97" s="449"/>
      <c r="C97" s="609">
        <f>IF(VLOOKUP('③このシートを印刷しＦＡＸして下さい。'!A97,'②講座希望を入力して下さい。'!$A$9:$AV$145,2,FALSE)="","",VLOOKUP('③このシートを印刷しＦＡＸして下さい。'!A97,'②講座希望を入力して下さい。'!$A$9:$AV$145,2,FALSE))</f>
      </c>
      <c r="D97" s="610"/>
      <c r="E97" s="609">
        <f>IF(VLOOKUP('③このシートを印刷しＦＡＸして下さい。'!A97,'②講座希望を入力して下さい。'!$A$9:$AV$145,3,FALSE)="","",VLOOKUP('③このシートを印刷しＦＡＸして下さい。'!A97,'②講座希望を入力して下さい。'!$A$9:$AV$145,3,FALSE))</f>
      </c>
      <c r="F97" s="613"/>
      <c r="G97" s="613"/>
      <c r="H97" s="613"/>
      <c r="I97" s="613"/>
      <c r="J97" s="610"/>
      <c r="K97" s="609">
        <f>IF(VLOOKUP('③このシートを印刷しＦＡＸして下さい。'!A97,'②講座希望を入力して下さい。'!$A$9:$AV$145,4,FALSE)="","",VLOOKUP('③このシートを印刷しＦＡＸして下さい。'!A97,'②講座希望を入力して下さい。'!$A$9:$AV$145,4,FALSE))</f>
      </c>
      <c r="L97" s="610"/>
      <c r="M97" s="609">
        <f>IF(VLOOKUP('③このシートを印刷しＦＡＸして下さい。'!A97,'②講座希望を入力して下さい。'!$A$9:$AV$145,5,FALSE)="","",VLOOKUP('③このシートを印刷しＦＡＸして下さい。'!A97,'②講座希望を入力して下さい。'!$A$9:$AV$145,5,FALSE))</f>
      </c>
      <c r="N97" s="610"/>
      <c r="O97" s="609">
        <f>IF(VLOOKUP('③このシートを印刷しＦＡＸして下さい。'!A97,'②講座希望を入力して下さい。'!$A$9:$AV$145,6,FALSE)="","",VLOOKUP('③このシートを印刷しＦＡＸして下さい。'!A97,'②講座希望を入力して下さい。'!$A$9:$AV$145,6,FALSE))</f>
      </c>
      <c r="P97" s="610"/>
      <c r="Q97" s="615" t="s">
        <v>223</v>
      </c>
      <c r="R97" s="616"/>
      <c r="S97" s="452">
        <f>IF(VLOOKUP('③このシートを印刷しＦＡＸして下さい。'!A97,'②講座希望を入力して下さい。'!$A$9:$AV$145,9,FALSE)="","",VLOOKUP('③このシートを印刷しＦＡＸして下さい。'!A97,'②講座希望を入力して下さい。'!$A$9:$AV$145,9,FALSE))</f>
      </c>
      <c r="T97" s="453"/>
      <c r="U97" s="454"/>
      <c r="V97" s="452">
        <f>IF(VLOOKUP('③このシートを印刷しＦＡＸして下さい。'!A97,'②講座希望を入力して下さい。'!$A$9:$AV$145,10,FALSE)="","",VLOOKUP('③このシートを印刷しＦＡＸして下さい。'!A97,'②講座希望を入力して下さい。'!$A$9:$AV$145,10,FALSE))</f>
      </c>
      <c r="W97" s="453"/>
      <c r="X97" s="454"/>
      <c r="Y97" s="452">
        <f>IF(VLOOKUP('③このシートを印刷しＦＡＸして下さい。'!A97,'②講座希望を入力して下さい。'!$A$9:$BX$145,51,FALSE)="","",VLOOKUP('③このシートを印刷しＦＡＸして下さい。'!A97,'②講座希望を入力して下さい。'!$A$9:$BX$145,51,FALSE))</f>
      </c>
      <c r="Z97" s="453"/>
      <c r="AA97" s="453"/>
      <c r="AB97" s="454"/>
      <c r="AC97" s="452">
        <f>IF(VLOOKUP('③このシートを印刷しＦＡＸして下さい。'!A97,'②講座希望を入力して下さい。'!$A$9:$BX$145,52,FALSE)="","",VLOOKUP('③このシートを印刷しＦＡＸして下さい。'!A97,'②講座希望を入力して下さい。'!$A$9:$BX$145,52,FALSE))</f>
      </c>
      <c r="AD97" s="453"/>
      <c r="AE97" s="454"/>
      <c r="AF97" s="452">
        <f>IF(VLOOKUP('③このシートを印刷しＦＡＸして下さい。'!A97,'②講座希望を入力して下さい。'!$A$9:$BX$145,53,FALSE)="","",VLOOKUP('③このシートを印刷しＦＡＸして下さい。'!A97,'②講座希望を入力して下さい。'!$A$9:$BX$145,53,FALSE))</f>
      </c>
      <c r="AG97" s="453"/>
      <c r="AH97" s="453"/>
      <c r="AI97" s="454"/>
      <c r="AJ97" s="452">
        <f>IF(VLOOKUP('③このシートを印刷しＦＡＸして下さい。'!A97,'②講座希望を入力して下さい。'!$A$9:$BX$145,54,FALSE)="","",VLOOKUP('③このシートを印刷しＦＡＸして下さい。'!A97,'②講座希望を入力して下さい。'!$A$9:$BX$145,54,FALSE))</f>
      </c>
      <c r="AK97" s="453"/>
      <c r="AL97" s="454"/>
      <c r="AM97" s="452">
        <f>IF(VLOOKUP('③このシートを印刷しＦＡＸして下さい。'!A97,'②講座希望を入力して下さい。'!$A$9:$BX$145,55,FALSE)="","",VLOOKUP('③このシートを印刷しＦＡＸして下さい。'!A97,'②講座希望を入力して下さい。'!$A$9:$BX$145,55,FALSE))</f>
      </c>
      <c r="AN97" s="453"/>
      <c r="AO97" s="453"/>
      <c r="AP97" s="454"/>
      <c r="AQ97" s="452">
        <f>IF(VLOOKUP('③このシートを印刷しＦＡＸして下さい。'!A97,'②講座希望を入力して下さい。'!$A$9:$BX$145,56,FALSE)="","",VLOOKUP('③このシートを印刷しＦＡＸして下さい。'!A97,'②講座希望を入力して下さい。'!$A$9:$BX$145,56,FALSE))</f>
      </c>
      <c r="AR97" s="453"/>
      <c r="AS97" s="453"/>
      <c r="AT97" s="421">
        <f>IF(E97="","",IF('②講座希望を入力して下さい。'!BP28&lt;&gt;"",'②講座希望を入力して下さい。'!BP28,"登録完了　・　要選択"))</f>
      </c>
    </row>
    <row r="98" spans="1:46" ht="18" customHeight="1" thickBot="1">
      <c r="A98" s="448"/>
      <c r="B98" s="449"/>
      <c r="C98" s="617"/>
      <c r="D98" s="618"/>
      <c r="E98" s="617"/>
      <c r="F98" s="619"/>
      <c r="G98" s="619"/>
      <c r="H98" s="619"/>
      <c r="I98" s="619"/>
      <c r="J98" s="618"/>
      <c r="K98" s="617"/>
      <c r="L98" s="618"/>
      <c r="M98" s="617"/>
      <c r="N98" s="618"/>
      <c r="O98" s="617"/>
      <c r="P98" s="618"/>
      <c r="Q98" s="620" t="s">
        <v>224</v>
      </c>
      <c r="R98" s="621"/>
      <c r="S98" s="607">
        <f>IF(VLOOKUP('③このシートを印刷しＦＡＸして下さい。'!A97,'②講座希望を入力して下さい。'!$A$9:$BX$145,29,FALSE)="","",VLOOKUP('③このシートを印刷しＦＡＸして下さい。'!A97,'②講座希望を入力して下さい。'!$A$9:$BX$145,29,FALSE))</f>
      </c>
      <c r="T98" s="608"/>
      <c r="U98" s="622"/>
      <c r="V98" s="607">
        <f>IF(VLOOKUP('③このシートを印刷しＦＡＸして下さい。'!A97,'②講座希望を入力して下さい。'!$A$9:$BX$145,30,FALSE)="","",VLOOKUP('③このシートを印刷しＦＡＸして下さい。'!A97,'②講座希望を入力して下さい。'!$A$9:$BX$145,30,FALSE))</f>
      </c>
      <c r="W98" s="608"/>
      <c r="X98" s="622"/>
      <c r="Y98" s="607">
        <f>IF(VLOOKUP('③このシートを印刷しＦＡＸして下さい。'!A97,'②講座希望を入力して下さい。'!$A$9:$BX$145,57,FALSE)="","",VLOOKUP('③このシートを印刷しＦＡＸして下さい。'!A97,'②講座希望を入力して下さい。'!$A$9:$BX$145,57,FALSE))</f>
      </c>
      <c r="Z98" s="608"/>
      <c r="AA98" s="608"/>
      <c r="AB98" s="622"/>
      <c r="AC98" s="607">
        <f>IF(VLOOKUP('③このシートを印刷しＦＡＸして下さい。'!A97,'②講座希望を入力して下さい。'!$A$9:$BX$145,58,FALSE)="","",VLOOKUP('③このシートを印刷しＦＡＸして下さい。'!A97,'②講座希望を入力して下さい。'!$A$9:$BX$145,58,FALSE))</f>
      </c>
      <c r="AD98" s="608"/>
      <c r="AE98" s="622"/>
      <c r="AF98" s="607">
        <f>IF(VLOOKUP('③このシートを印刷しＦＡＸして下さい。'!A97,'②講座希望を入力して下さい。'!$A$9:$BX$145,59,FALSE)="","",VLOOKUP('③このシートを印刷しＦＡＸして下さい。'!A97,'②講座希望を入力して下さい。'!$A$9:$BX$145,59,FALSE))</f>
      </c>
      <c r="AG98" s="608"/>
      <c r="AH98" s="608"/>
      <c r="AI98" s="622"/>
      <c r="AJ98" s="607">
        <f>IF(VLOOKUP('③このシートを印刷しＦＡＸして下さい。'!A97,'②講座希望を入力して下さい。'!$A$9:$BX$145,60,FALSE)="","",VLOOKUP('③このシートを印刷しＦＡＸして下さい。'!A97,'②講座希望を入力して下さい。'!$A$9:$BX$145,60,FALSE))</f>
      </c>
      <c r="AK98" s="608"/>
      <c r="AL98" s="622"/>
      <c r="AM98" s="607">
        <f>IF(VLOOKUP('③このシートを印刷しＦＡＸして下さい。'!A97,'②講座希望を入力して下さい。'!$A$9:$BX$145,61,FALSE)="","",VLOOKUP('③このシートを印刷しＦＡＸして下さい。'!A97,'②講座希望を入力して下さい。'!$A$9:$BX$145,61,FALSE))</f>
      </c>
      <c r="AN98" s="608"/>
      <c r="AO98" s="608"/>
      <c r="AP98" s="622"/>
      <c r="AQ98" s="607">
        <f>IF(VLOOKUP('③このシートを印刷しＦＡＸして下さい。'!A97,'②講座希望を入力して下さい。'!$A$9:$BX$145,62,FALSE)="","",VLOOKUP('③このシートを印刷しＦＡＸして下さい。'!A97,'②講座希望を入力して下さい。'!$A$9:$BX$145,62,FALSE))</f>
      </c>
      <c r="AR98" s="608"/>
      <c r="AS98" s="608"/>
      <c r="AT98" s="422"/>
    </row>
    <row r="99" spans="1:46" ht="18" customHeight="1" thickTop="1">
      <c r="A99" s="469">
        <v>21</v>
      </c>
      <c r="B99" s="470"/>
      <c r="C99" s="609">
        <f>IF(VLOOKUP('③このシートを印刷しＦＡＸして下さい。'!A99,'②講座希望を入力して下さい。'!$A$9:$AV$145,2,FALSE)="","",VLOOKUP('③このシートを印刷しＦＡＸして下さい。'!A99,'②講座希望を入力して下さい。'!$A$9:$AV$145,2,FALSE))</f>
      </c>
      <c r="D99" s="610"/>
      <c r="E99" s="609">
        <f>IF(VLOOKUP('③このシートを印刷しＦＡＸして下さい。'!A99,'②講座希望を入力して下さい。'!$A$9:$AV$145,3,FALSE)="","",VLOOKUP('③このシートを印刷しＦＡＸして下さい。'!A99,'②講座希望を入力して下さい。'!$A$9:$AV$145,3,FALSE))</f>
      </c>
      <c r="F99" s="613"/>
      <c r="G99" s="613"/>
      <c r="H99" s="613"/>
      <c r="I99" s="613"/>
      <c r="J99" s="610"/>
      <c r="K99" s="609">
        <f>IF(VLOOKUP('③このシートを印刷しＦＡＸして下さい。'!A99,'②講座希望を入力して下さい。'!$A$9:$AV$145,4,FALSE)="","",VLOOKUP('③このシートを印刷しＦＡＸして下さい。'!A99,'②講座希望を入力して下さい。'!$A$9:$AV$145,4,FALSE))</f>
      </c>
      <c r="L99" s="610"/>
      <c r="M99" s="609">
        <f>IF(VLOOKUP('③このシートを印刷しＦＡＸして下さい。'!A99,'②講座希望を入力して下さい。'!$A$9:$AV$145,5,FALSE)="","",VLOOKUP('③このシートを印刷しＦＡＸして下さい。'!A99,'②講座希望を入力して下さい。'!$A$9:$AV$145,5,FALSE))</f>
      </c>
      <c r="N99" s="610"/>
      <c r="O99" s="609">
        <f>IF(VLOOKUP('③このシートを印刷しＦＡＸして下さい。'!A99,'②講座希望を入力して下さい。'!$A$9:$AV$145,6,FALSE)="","",VLOOKUP('③このシートを印刷しＦＡＸして下さい。'!A99,'②講座希望を入力して下さい。'!$A$9:$AV$145,6,FALSE))</f>
      </c>
      <c r="P99" s="610"/>
      <c r="Q99" s="615" t="s">
        <v>223</v>
      </c>
      <c r="R99" s="616"/>
      <c r="S99" s="452">
        <f>IF(VLOOKUP('③このシートを印刷しＦＡＸして下さい。'!A99,'②講座希望を入力して下さい。'!$A$9:$AV$145,9,FALSE)="","",VLOOKUP('③このシートを印刷しＦＡＸして下さい。'!A99,'②講座希望を入力して下さい。'!$A$9:$AV$145,9,FALSE))</f>
      </c>
      <c r="T99" s="453"/>
      <c r="U99" s="454"/>
      <c r="V99" s="452">
        <f>IF(VLOOKUP('③このシートを印刷しＦＡＸして下さい。'!A99,'②講座希望を入力して下さい。'!$A$9:$AV$145,10,FALSE)="","",VLOOKUP('③このシートを印刷しＦＡＸして下さい。'!A99,'②講座希望を入力して下さい。'!$A$9:$AV$145,10,FALSE))</f>
      </c>
      <c r="W99" s="453"/>
      <c r="X99" s="454"/>
      <c r="Y99" s="452">
        <f>IF(VLOOKUP('③このシートを印刷しＦＡＸして下さい。'!A99,'②講座希望を入力して下さい。'!$A$9:$BX$145,51,FALSE)="","",VLOOKUP('③このシートを印刷しＦＡＸして下さい。'!A99,'②講座希望を入力して下さい。'!$A$9:$BX$145,51,FALSE))</f>
      </c>
      <c r="Z99" s="453"/>
      <c r="AA99" s="453"/>
      <c r="AB99" s="454"/>
      <c r="AC99" s="452">
        <f>IF(VLOOKUP('③このシートを印刷しＦＡＸして下さい。'!A99,'②講座希望を入力して下さい。'!$A$9:$BX$145,52,FALSE)="","",VLOOKUP('③このシートを印刷しＦＡＸして下さい。'!A99,'②講座希望を入力して下さい。'!$A$9:$BX$145,52,FALSE))</f>
      </c>
      <c r="AD99" s="453"/>
      <c r="AE99" s="454"/>
      <c r="AF99" s="452">
        <f>IF(VLOOKUP('③このシートを印刷しＦＡＸして下さい。'!A99,'②講座希望を入力して下さい。'!$A$9:$BX$145,53,FALSE)="","",VLOOKUP('③このシートを印刷しＦＡＸして下さい。'!A99,'②講座希望を入力して下さい。'!$A$9:$BX$145,53,FALSE))</f>
      </c>
      <c r="AG99" s="453"/>
      <c r="AH99" s="453"/>
      <c r="AI99" s="454"/>
      <c r="AJ99" s="452">
        <f>IF(VLOOKUP('③このシートを印刷しＦＡＸして下さい。'!A99,'②講座希望を入力して下さい。'!$A$9:$BX$145,54,FALSE)="","",VLOOKUP('③このシートを印刷しＦＡＸして下さい。'!A99,'②講座希望を入力して下さい。'!$A$9:$BX$145,54,FALSE))</f>
      </c>
      <c r="AK99" s="453"/>
      <c r="AL99" s="454"/>
      <c r="AM99" s="452">
        <f>IF(VLOOKUP('③このシートを印刷しＦＡＸして下さい。'!A99,'②講座希望を入力して下さい。'!$A$9:$BX$145,55,FALSE)="","",VLOOKUP('③このシートを印刷しＦＡＸして下さい。'!A99,'②講座希望を入力して下さい。'!$A$9:$BX$145,55,FALSE))</f>
      </c>
      <c r="AN99" s="453"/>
      <c r="AO99" s="453"/>
      <c r="AP99" s="454"/>
      <c r="AQ99" s="452">
        <f>IF(VLOOKUP('③このシートを印刷しＦＡＸして下さい。'!A99,'②講座希望を入力して下さい。'!$A$9:$BX$145,56,FALSE)="","",VLOOKUP('③このシートを印刷しＦＡＸして下さい。'!A99,'②講座希望を入力して下さい。'!$A$9:$BX$145,56,FALSE))</f>
      </c>
      <c r="AR99" s="453"/>
      <c r="AS99" s="453"/>
      <c r="AT99" s="421">
        <f>IF(E99="","",IF('②講座希望を入力して下さい。'!BP29&lt;&gt;"",'②講座希望を入力して下さい。'!BP29,"登録完了　・　要選択"))</f>
      </c>
    </row>
    <row r="100" spans="1:46" ht="18" customHeight="1" thickBot="1">
      <c r="A100" s="450"/>
      <c r="B100" s="451"/>
      <c r="C100" s="611"/>
      <c r="D100" s="612"/>
      <c r="E100" s="611"/>
      <c r="F100" s="614"/>
      <c r="G100" s="614"/>
      <c r="H100" s="614"/>
      <c r="I100" s="614"/>
      <c r="J100" s="612"/>
      <c r="K100" s="611"/>
      <c r="L100" s="612"/>
      <c r="M100" s="611"/>
      <c r="N100" s="612"/>
      <c r="O100" s="611"/>
      <c r="P100" s="612"/>
      <c r="Q100" s="605" t="s">
        <v>224</v>
      </c>
      <c r="R100" s="606"/>
      <c r="S100" s="602">
        <f>IF(VLOOKUP('③このシートを印刷しＦＡＸして下さい。'!A99,'②講座希望を入力して下さい。'!$A$9:$BX$145,29,FALSE)="","",VLOOKUP('③このシートを印刷しＦＡＸして下さい。'!A99,'②講座希望を入力して下さい。'!$A$9:$BX$145,29,FALSE))</f>
      </c>
      <c r="T100" s="603"/>
      <c r="U100" s="604"/>
      <c r="V100" s="602">
        <f>IF(VLOOKUP('③このシートを印刷しＦＡＸして下さい。'!A99,'②講座希望を入力して下さい。'!$A$9:$BX$145,30,FALSE)="","",VLOOKUP('③このシートを印刷しＦＡＸして下さい。'!A99,'②講座希望を入力して下さい。'!$A$9:$BX$145,30,FALSE))</f>
      </c>
      <c r="W100" s="603"/>
      <c r="X100" s="604"/>
      <c r="Y100" s="602">
        <f>IF(VLOOKUP('③このシートを印刷しＦＡＸして下さい。'!A99,'②講座希望を入力して下さい。'!$A$9:$BX$145,57,FALSE)="","",VLOOKUP('③このシートを印刷しＦＡＸして下さい。'!A99,'②講座希望を入力して下さい。'!$A$9:$BX$145,57,FALSE))</f>
      </c>
      <c r="Z100" s="603"/>
      <c r="AA100" s="603"/>
      <c r="AB100" s="604"/>
      <c r="AC100" s="602">
        <f>IF(VLOOKUP('③このシートを印刷しＦＡＸして下さい。'!A99,'②講座希望を入力して下さい。'!$A$9:$BX$145,58,FALSE)="","",VLOOKUP('③このシートを印刷しＦＡＸして下さい。'!A99,'②講座希望を入力して下さい。'!$A$9:$BX$145,58,FALSE))</f>
      </c>
      <c r="AD100" s="603"/>
      <c r="AE100" s="604"/>
      <c r="AF100" s="602">
        <f>IF(VLOOKUP('③このシートを印刷しＦＡＸして下さい。'!A99,'②講座希望を入力して下さい。'!$A$9:$BX$145,59,FALSE)="","",VLOOKUP('③このシートを印刷しＦＡＸして下さい。'!A99,'②講座希望を入力して下さい。'!$A$9:$BX$145,59,FALSE))</f>
      </c>
      <c r="AG100" s="603"/>
      <c r="AH100" s="603"/>
      <c r="AI100" s="604"/>
      <c r="AJ100" s="602">
        <f>IF(VLOOKUP('③このシートを印刷しＦＡＸして下さい。'!A99,'②講座希望を入力して下さい。'!$A$9:$BX$145,60,FALSE)="","",VLOOKUP('③このシートを印刷しＦＡＸして下さい。'!A99,'②講座希望を入力して下さい。'!$A$9:$BX$145,60,FALSE))</f>
      </c>
      <c r="AK100" s="603"/>
      <c r="AL100" s="604"/>
      <c r="AM100" s="602">
        <f>IF(VLOOKUP('③このシートを印刷しＦＡＸして下さい。'!A99,'②講座希望を入力して下さい。'!$A$9:$BX$145,61,FALSE)="","",VLOOKUP('③このシートを印刷しＦＡＸして下さい。'!A99,'②講座希望を入力して下さい。'!$A$9:$BX$145,61,FALSE))</f>
      </c>
      <c r="AN100" s="603"/>
      <c r="AO100" s="603"/>
      <c r="AP100" s="604"/>
      <c r="AQ100" s="602">
        <f>IF(VLOOKUP('③このシートを印刷しＦＡＸして下さい。'!A99,'②講座希望を入力して下さい。'!$A$9:$BX$145,62,FALSE)="","",VLOOKUP('③このシートを印刷しＦＡＸして下さい。'!A99,'②講座希望を入力して下さい。'!$A$9:$BX$145,62,FALSE))</f>
      </c>
      <c r="AR100" s="603"/>
      <c r="AS100" s="603"/>
      <c r="AT100" s="422"/>
    </row>
    <row r="101" spans="1:46" ht="15" customHeight="1" thickBot="1">
      <c r="A101" s="428" t="s">
        <v>373</v>
      </c>
      <c r="B101" s="429"/>
      <c r="C101" s="429"/>
      <c r="D101" s="429"/>
      <c r="E101" s="429"/>
      <c r="F101" s="430" t="s">
        <v>374</v>
      </c>
      <c r="G101" s="431"/>
      <c r="H101" s="431"/>
      <c r="I101" s="431"/>
      <c r="J101" s="431"/>
      <c r="K101" s="431"/>
      <c r="L101" s="431"/>
      <c r="M101" s="431"/>
      <c r="N101" s="431"/>
      <c r="O101" s="431"/>
      <c r="P101" s="431"/>
      <c r="Q101" s="431"/>
      <c r="R101" s="431"/>
      <c r="S101" s="431"/>
      <c r="T101" s="431"/>
      <c r="U101" s="431"/>
      <c r="V101" s="431"/>
      <c r="W101" s="431"/>
      <c r="X101" s="431"/>
      <c r="Y101" s="431"/>
      <c r="Z101" s="431"/>
      <c r="AA101" s="431"/>
      <c r="AB101" s="431"/>
      <c r="AC101" s="431"/>
      <c r="AD101" s="431"/>
      <c r="AE101" s="431"/>
      <c r="AF101" s="431"/>
      <c r="AG101" s="431"/>
      <c r="AH101" s="431"/>
      <c r="AI101" s="431"/>
      <c r="AJ101" s="431"/>
      <c r="AK101" s="431"/>
      <c r="AL101" s="431"/>
      <c r="AM101" s="431"/>
      <c r="AN101" s="431"/>
      <c r="AO101" s="431"/>
      <c r="AP101" s="431"/>
      <c r="AQ101" s="431"/>
      <c r="AR101" s="431"/>
      <c r="AS101" s="431"/>
      <c r="AT101" s="431"/>
    </row>
    <row r="102" spans="1:46" ht="14.25" customHeight="1">
      <c r="A102" s="432" t="s">
        <v>375</v>
      </c>
      <c r="B102" s="433"/>
      <c r="C102" s="433"/>
      <c r="D102" s="433"/>
      <c r="E102" s="313"/>
      <c r="F102" s="313"/>
      <c r="G102" s="313"/>
      <c r="H102" s="313"/>
      <c r="I102" s="313"/>
      <c r="J102" s="313"/>
      <c r="K102" s="313"/>
      <c r="L102" s="313"/>
      <c r="M102" s="313"/>
      <c r="N102" s="313"/>
      <c r="O102" s="313"/>
      <c r="P102" s="313"/>
      <c r="Q102" s="313"/>
      <c r="R102" s="313"/>
      <c r="S102" s="313"/>
      <c r="T102" s="313"/>
      <c r="U102" s="313"/>
      <c r="V102" s="313"/>
      <c r="W102" s="313"/>
      <c r="X102" s="313"/>
      <c r="Y102" s="313"/>
      <c r="Z102" s="313"/>
      <c r="AA102" s="313"/>
      <c r="AB102" s="313"/>
      <c r="AC102" s="313"/>
      <c r="AD102" s="313"/>
      <c r="AE102" s="313"/>
      <c r="AF102" s="313"/>
      <c r="AG102" s="313"/>
      <c r="AH102" s="313"/>
      <c r="AI102" s="313"/>
      <c r="AJ102" s="313"/>
      <c r="AK102" s="313"/>
      <c r="AL102" s="313"/>
      <c r="AM102" s="313"/>
      <c r="AN102" s="313"/>
      <c r="AO102" s="313"/>
      <c r="AP102" s="313"/>
      <c r="AQ102" s="313"/>
      <c r="AR102" s="313"/>
      <c r="AS102" s="313"/>
      <c r="AT102" s="314"/>
    </row>
    <row r="103" spans="1:46" ht="14.25" customHeight="1">
      <c r="A103" s="324"/>
      <c r="B103" s="325"/>
      <c r="C103" s="326"/>
      <c r="D103" s="326"/>
      <c r="E103" s="326"/>
      <c r="F103" s="326"/>
      <c r="G103" s="326"/>
      <c r="H103" s="326"/>
      <c r="I103" s="326"/>
      <c r="J103" s="326"/>
      <c r="K103" s="326"/>
      <c r="L103" s="326"/>
      <c r="M103" s="326"/>
      <c r="N103" s="326"/>
      <c r="O103" s="326"/>
      <c r="P103" s="326"/>
      <c r="Q103" s="326"/>
      <c r="R103" s="326"/>
      <c r="S103" s="326"/>
      <c r="T103" s="326"/>
      <c r="U103" s="326"/>
      <c r="V103" s="326"/>
      <c r="W103" s="326"/>
      <c r="X103" s="326"/>
      <c r="Y103" s="326"/>
      <c r="Z103" s="326"/>
      <c r="AA103" s="326"/>
      <c r="AB103" s="326"/>
      <c r="AC103" s="326"/>
      <c r="AD103" s="326"/>
      <c r="AE103" s="326"/>
      <c r="AF103" s="326"/>
      <c r="AG103" s="326"/>
      <c r="AH103" s="326"/>
      <c r="AI103" s="326"/>
      <c r="AJ103" s="326"/>
      <c r="AK103" s="326"/>
      <c r="AL103" s="326"/>
      <c r="AM103" s="326"/>
      <c r="AN103" s="326"/>
      <c r="AO103" s="326"/>
      <c r="AP103" s="326"/>
      <c r="AQ103" s="326"/>
      <c r="AR103" s="326"/>
      <c r="AS103" s="326"/>
      <c r="AT103" s="327"/>
    </row>
    <row r="104" spans="1:46" ht="14.25" customHeight="1" thickBot="1">
      <c r="A104" s="315"/>
      <c r="B104" s="316"/>
      <c r="C104" s="317"/>
      <c r="D104" s="317"/>
      <c r="E104" s="317"/>
      <c r="F104" s="317"/>
      <c r="G104" s="317"/>
      <c r="H104" s="317"/>
      <c r="I104" s="317"/>
      <c r="J104" s="317"/>
      <c r="K104" s="317"/>
      <c r="L104" s="317"/>
      <c r="M104" s="317"/>
      <c r="N104" s="317"/>
      <c r="O104" s="317"/>
      <c r="P104" s="317"/>
      <c r="Q104" s="317"/>
      <c r="R104" s="317"/>
      <c r="S104" s="317"/>
      <c r="T104" s="317"/>
      <c r="U104" s="317"/>
      <c r="V104" s="317"/>
      <c r="W104" s="317"/>
      <c r="X104" s="317"/>
      <c r="Y104" s="317"/>
      <c r="Z104" s="317"/>
      <c r="AA104" s="317"/>
      <c r="AB104" s="317"/>
      <c r="AC104" s="317"/>
      <c r="AD104" s="317"/>
      <c r="AE104" s="317"/>
      <c r="AF104" s="317"/>
      <c r="AG104" s="317"/>
      <c r="AH104" s="317"/>
      <c r="AI104" s="317"/>
      <c r="AJ104" s="317"/>
      <c r="AK104" s="317"/>
      <c r="AL104" s="317"/>
      <c r="AM104" s="317"/>
      <c r="AN104" s="317"/>
      <c r="AO104" s="317"/>
      <c r="AP104" s="317"/>
      <c r="AQ104" s="317"/>
      <c r="AR104" s="317"/>
      <c r="AS104" s="317"/>
      <c r="AT104" s="318"/>
    </row>
    <row r="105" spans="1:46" ht="14.25" customHeight="1">
      <c r="A105" s="325"/>
      <c r="B105" s="325"/>
      <c r="C105" s="326"/>
      <c r="D105" s="326"/>
      <c r="E105" s="326"/>
      <c r="F105" s="326"/>
      <c r="G105" s="326"/>
      <c r="H105" s="326"/>
      <c r="I105" s="326"/>
      <c r="J105" s="326"/>
      <c r="K105" s="326"/>
      <c r="L105" s="326"/>
      <c r="M105" s="326"/>
      <c r="N105" s="326"/>
      <c r="O105" s="326"/>
      <c r="P105" s="326"/>
      <c r="Q105" s="326"/>
      <c r="R105" s="326"/>
      <c r="S105" s="326"/>
      <c r="T105" s="326"/>
      <c r="U105" s="326"/>
      <c r="V105" s="326"/>
      <c r="W105" s="326"/>
      <c r="X105" s="326"/>
      <c r="Y105" s="326"/>
      <c r="Z105" s="326"/>
      <c r="AA105" s="326"/>
      <c r="AB105" s="326"/>
      <c r="AC105" s="326"/>
      <c r="AD105" s="326"/>
      <c r="AE105" s="326"/>
      <c r="AF105" s="326"/>
      <c r="AG105" s="326"/>
      <c r="AH105" s="326"/>
      <c r="AI105" s="326"/>
      <c r="AJ105" s="326"/>
      <c r="AK105" s="326"/>
      <c r="AL105" s="326"/>
      <c r="AM105" s="326"/>
      <c r="AN105" s="326"/>
      <c r="AO105" s="326"/>
      <c r="AP105" s="326"/>
      <c r="AQ105" s="326"/>
      <c r="AR105" s="326"/>
      <c r="AS105" s="326"/>
      <c r="AT105" s="326"/>
    </row>
    <row r="106" spans="1:46" s="332" customFormat="1" ht="9.75" customHeight="1">
      <c r="A106" s="569" t="s">
        <v>225</v>
      </c>
      <c r="B106" s="569"/>
      <c r="C106" s="569"/>
      <c r="D106" s="569"/>
      <c r="E106" s="569"/>
      <c r="F106" s="569"/>
      <c r="G106" s="569"/>
      <c r="H106" s="569"/>
      <c r="I106" s="569"/>
      <c r="J106" s="569"/>
      <c r="K106" s="569"/>
      <c r="L106" s="569"/>
      <c r="M106" s="570">
        <v>4</v>
      </c>
      <c r="N106" s="570"/>
      <c r="O106" s="330"/>
      <c r="P106" s="330"/>
      <c r="Q106" s="330"/>
      <c r="R106" s="330"/>
      <c r="S106" s="330"/>
      <c r="T106" s="330"/>
      <c r="U106" s="330"/>
      <c r="V106" s="330"/>
      <c r="W106" s="330"/>
      <c r="X106" s="330"/>
      <c r="Y106" s="330"/>
      <c r="Z106" s="330"/>
      <c r="AA106" s="330"/>
      <c r="AB106" s="330"/>
      <c r="AC106" s="330"/>
      <c r="AD106" s="330"/>
      <c r="AE106" s="571" t="s">
        <v>378</v>
      </c>
      <c r="AF106" s="571"/>
      <c r="AG106" s="571"/>
      <c r="AH106" s="571"/>
      <c r="AI106" s="571"/>
      <c r="AJ106" s="571"/>
      <c r="AK106" s="571"/>
      <c r="AL106" s="571"/>
      <c r="AM106" s="571"/>
      <c r="AN106" s="571"/>
      <c r="AO106" s="571"/>
      <c r="AP106" s="571"/>
      <c r="AQ106" s="571"/>
      <c r="AR106" s="571"/>
      <c r="AS106" s="571"/>
      <c r="AT106" s="331"/>
    </row>
    <row r="107" spans="1:46" s="332" customFormat="1" ht="9.75" customHeight="1">
      <c r="A107" s="569"/>
      <c r="B107" s="569"/>
      <c r="C107" s="569"/>
      <c r="D107" s="569"/>
      <c r="E107" s="569"/>
      <c r="F107" s="569"/>
      <c r="G107" s="569"/>
      <c r="H107" s="569"/>
      <c r="I107" s="569"/>
      <c r="J107" s="569"/>
      <c r="K107" s="569"/>
      <c r="L107" s="569"/>
      <c r="M107" s="570"/>
      <c r="N107" s="570"/>
      <c r="O107" s="330"/>
      <c r="P107" s="330"/>
      <c r="Q107" s="330"/>
      <c r="R107" s="330"/>
      <c r="S107" s="330"/>
      <c r="T107" s="330"/>
      <c r="U107" s="330"/>
      <c r="V107" s="330"/>
      <c r="W107" s="330"/>
      <c r="X107" s="330"/>
      <c r="Y107" s="330"/>
      <c r="Z107" s="330"/>
      <c r="AA107" s="330"/>
      <c r="AB107" s="330"/>
      <c r="AC107" s="330"/>
      <c r="AD107" s="330"/>
      <c r="AE107" s="571"/>
      <c r="AF107" s="571"/>
      <c r="AG107" s="571"/>
      <c r="AH107" s="571"/>
      <c r="AI107" s="571"/>
      <c r="AJ107" s="571"/>
      <c r="AK107" s="571"/>
      <c r="AL107" s="571"/>
      <c r="AM107" s="571"/>
      <c r="AN107" s="571"/>
      <c r="AO107" s="571"/>
      <c r="AP107" s="571"/>
      <c r="AQ107" s="571"/>
      <c r="AR107" s="571"/>
      <c r="AS107" s="571"/>
      <c r="AT107" s="331"/>
    </row>
    <row r="108" spans="1:46" ht="7.5" customHeight="1" thickBot="1">
      <c r="A108" s="56"/>
      <c r="B108" s="56"/>
      <c r="C108" s="56"/>
      <c r="D108" s="56"/>
      <c r="E108" s="56"/>
      <c r="F108" s="56"/>
      <c r="G108" s="56"/>
      <c r="H108" s="56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312"/>
    </row>
    <row r="109" spans="1:46" s="59" customFormat="1" ht="12.75" customHeight="1">
      <c r="A109" s="572" t="s">
        <v>201</v>
      </c>
      <c r="B109" s="573"/>
      <c r="C109" s="573"/>
      <c r="D109" s="574"/>
      <c r="E109" s="575"/>
      <c r="F109" s="558" t="s">
        <v>202</v>
      </c>
      <c r="G109" s="559"/>
      <c r="H109" s="559"/>
      <c r="I109" s="559"/>
      <c r="J109" s="559"/>
      <c r="K109" s="559"/>
      <c r="L109" s="559"/>
      <c r="M109" s="559"/>
      <c r="N109" s="559"/>
      <c r="O109" s="559"/>
      <c r="P109" s="559"/>
      <c r="Q109" s="559"/>
      <c r="R109" s="559"/>
      <c r="S109" s="559"/>
      <c r="T109" s="559"/>
      <c r="U109" s="559"/>
      <c r="V109" s="559"/>
      <c r="W109" s="559"/>
      <c r="X109" s="559"/>
      <c r="Y109" s="559"/>
      <c r="Z109" s="559"/>
      <c r="AA109" s="559"/>
      <c r="AB109" s="559"/>
      <c r="AC109" s="559"/>
      <c r="AD109" s="559"/>
      <c r="AE109" s="559"/>
      <c r="AF109" s="559"/>
      <c r="AG109" s="559"/>
      <c r="AH109" s="562" t="s">
        <v>203</v>
      </c>
      <c r="AI109" s="562"/>
      <c r="AJ109" s="562"/>
      <c r="AK109" s="562"/>
      <c r="AL109" s="562"/>
      <c r="AM109" s="562"/>
      <c r="AN109" s="562"/>
      <c r="AO109" s="562"/>
      <c r="AP109" s="562"/>
      <c r="AQ109" s="562"/>
      <c r="AR109" s="562"/>
      <c r="AS109" s="562"/>
      <c r="AT109" s="563"/>
    </row>
    <row r="110" spans="1:46" s="59" customFormat="1" ht="12.75" customHeight="1">
      <c r="A110" s="576"/>
      <c r="B110" s="577"/>
      <c r="C110" s="577"/>
      <c r="D110" s="578"/>
      <c r="E110" s="579"/>
      <c r="F110" s="560"/>
      <c r="G110" s="561"/>
      <c r="H110" s="561"/>
      <c r="I110" s="561"/>
      <c r="J110" s="561"/>
      <c r="K110" s="561"/>
      <c r="L110" s="561"/>
      <c r="M110" s="561"/>
      <c r="N110" s="561"/>
      <c r="O110" s="561"/>
      <c r="P110" s="561"/>
      <c r="Q110" s="561"/>
      <c r="R110" s="561"/>
      <c r="S110" s="561"/>
      <c r="T110" s="561"/>
      <c r="U110" s="561"/>
      <c r="V110" s="561"/>
      <c r="W110" s="561"/>
      <c r="X110" s="561"/>
      <c r="Y110" s="561"/>
      <c r="Z110" s="561"/>
      <c r="AA110" s="561"/>
      <c r="AB110" s="561"/>
      <c r="AC110" s="561"/>
      <c r="AD110" s="561"/>
      <c r="AE110" s="561"/>
      <c r="AF110" s="561"/>
      <c r="AG110" s="561"/>
      <c r="AH110" s="564"/>
      <c r="AI110" s="564"/>
      <c r="AJ110" s="564"/>
      <c r="AK110" s="564"/>
      <c r="AL110" s="564"/>
      <c r="AM110" s="564"/>
      <c r="AN110" s="564"/>
      <c r="AO110" s="564"/>
      <c r="AP110" s="564"/>
      <c r="AQ110" s="564"/>
      <c r="AR110" s="564"/>
      <c r="AS110" s="564"/>
      <c r="AT110" s="565"/>
    </row>
    <row r="111" spans="1:46" ht="12.75" customHeight="1" thickBot="1">
      <c r="A111" s="580"/>
      <c r="B111" s="581"/>
      <c r="C111" s="581"/>
      <c r="D111" s="582"/>
      <c r="E111" s="583"/>
      <c r="F111" s="566" t="s">
        <v>204</v>
      </c>
      <c r="G111" s="567"/>
      <c r="H111" s="567"/>
      <c r="I111" s="567"/>
      <c r="J111" s="567"/>
      <c r="K111" s="567"/>
      <c r="L111" s="567"/>
      <c r="M111" s="567"/>
      <c r="N111" s="567"/>
      <c r="O111" s="567"/>
      <c r="P111" s="567"/>
      <c r="Q111" s="567"/>
      <c r="R111" s="567"/>
      <c r="S111" s="567"/>
      <c r="T111" s="567"/>
      <c r="U111" s="567"/>
      <c r="V111" s="567"/>
      <c r="W111" s="567"/>
      <c r="X111" s="567"/>
      <c r="Y111" s="567"/>
      <c r="Z111" s="567"/>
      <c r="AA111" s="567"/>
      <c r="AB111" s="567"/>
      <c r="AC111" s="567"/>
      <c r="AD111" s="567"/>
      <c r="AE111" s="567"/>
      <c r="AF111" s="567"/>
      <c r="AG111" s="567"/>
      <c r="AH111" s="567"/>
      <c r="AI111" s="567"/>
      <c r="AJ111" s="567"/>
      <c r="AK111" s="567"/>
      <c r="AL111" s="567"/>
      <c r="AM111" s="567"/>
      <c r="AN111" s="567"/>
      <c r="AO111" s="567"/>
      <c r="AP111" s="567"/>
      <c r="AQ111" s="567"/>
      <c r="AR111" s="567"/>
      <c r="AS111" s="567"/>
      <c r="AT111" s="568"/>
    </row>
    <row r="112" spans="1:46" ht="12.75" customHeight="1" thickTop="1">
      <c r="A112" s="584" t="s">
        <v>205</v>
      </c>
      <c r="B112" s="585"/>
      <c r="C112" s="585"/>
      <c r="D112" s="585"/>
      <c r="E112" s="586"/>
      <c r="F112" s="434" t="s">
        <v>557</v>
      </c>
      <c r="G112" s="435"/>
      <c r="H112" s="435"/>
      <c r="I112" s="435"/>
      <c r="J112" s="435"/>
      <c r="K112" s="435"/>
      <c r="L112" s="435"/>
      <c r="M112" s="435"/>
      <c r="N112" s="435"/>
      <c r="O112" s="435"/>
      <c r="P112" s="435"/>
      <c r="Q112" s="435"/>
      <c r="R112" s="435"/>
      <c r="S112" s="435"/>
      <c r="T112" s="435"/>
      <c r="U112" s="435"/>
      <c r="V112" s="435"/>
      <c r="W112" s="435"/>
      <c r="X112" s="435"/>
      <c r="Y112" s="435"/>
      <c r="Z112" s="435"/>
      <c r="AA112" s="435"/>
      <c r="AB112" s="435"/>
      <c r="AC112" s="435"/>
      <c r="AD112" s="435"/>
      <c r="AE112" s="435"/>
      <c r="AF112" s="435"/>
      <c r="AG112" s="435"/>
      <c r="AH112" s="435"/>
      <c r="AI112" s="435"/>
      <c r="AJ112" s="435"/>
      <c r="AK112" s="435"/>
      <c r="AL112" s="435"/>
      <c r="AM112" s="435"/>
      <c r="AN112" s="435"/>
      <c r="AO112" s="435"/>
      <c r="AP112" s="435"/>
      <c r="AQ112" s="435"/>
      <c r="AR112" s="435"/>
      <c r="AS112" s="435"/>
      <c r="AT112" s="436"/>
    </row>
    <row r="113" spans="1:46" ht="12.75" customHeight="1" thickBot="1">
      <c r="A113" s="587"/>
      <c r="B113" s="588"/>
      <c r="C113" s="588"/>
      <c r="D113" s="588"/>
      <c r="E113" s="589"/>
      <c r="F113" s="437"/>
      <c r="G113" s="438"/>
      <c r="H113" s="438"/>
      <c r="I113" s="438"/>
      <c r="J113" s="438"/>
      <c r="K113" s="438"/>
      <c r="L113" s="438"/>
      <c r="M113" s="438"/>
      <c r="N113" s="438"/>
      <c r="O113" s="438"/>
      <c r="P113" s="438"/>
      <c r="Q113" s="438"/>
      <c r="R113" s="438"/>
      <c r="S113" s="438"/>
      <c r="T113" s="438"/>
      <c r="U113" s="438"/>
      <c r="V113" s="438"/>
      <c r="W113" s="438"/>
      <c r="X113" s="438"/>
      <c r="Y113" s="438"/>
      <c r="Z113" s="438"/>
      <c r="AA113" s="438"/>
      <c r="AB113" s="438"/>
      <c r="AC113" s="438"/>
      <c r="AD113" s="438"/>
      <c r="AE113" s="438"/>
      <c r="AF113" s="438"/>
      <c r="AG113" s="438"/>
      <c r="AH113" s="438"/>
      <c r="AI113" s="438"/>
      <c r="AJ113" s="438"/>
      <c r="AK113" s="438"/>
      <c r="AL113" s="438"/>
      <c r="AM113" s="438"/>
      <c r="AN113" s="438"/>
      <c r="AO113" s="438"/>
      <c r="AP113" s="438"/>
      <c r="AQ113" s="438"/>
      <c r="AR113" s="438"/>
      <c r="AS113" s="438"/>
      <c r="AT113" s="439"/>
    </row>
    <row r="114" spans="1:46" ht="15" customHeight="1" thickTop="1">
      <c r="A114" s="593" t="s">
        <v>157</v>
      </c>
      <c r="B114" s="594"/>
      <c r="C114" s="594"/>
      <c r="D114" s="594"/>
      <c r="E114" s="595"/>
      <c r="F114" s="590">
        <f>IF('①基礎情報を入力して下さい。'!$C$2="","",'①基礎情報を入力して下さい。'!$C$2)</f>
      </c>
      <c r="G114" s="590"/>
      <c r="H114" s="590"/>
      <c r="I114" s="590"/>
      <c r="J114" s="590"/>
      <c r="K114" s="590"/>
      <c r="L114" s="590"/>
      <c r="M114" s="592" t="s">
        <v>158</v>
      </c>
      <c r="N114" s="531">
        <f>IF('①基礎情報を入力して下さい。'!$E$2="","",'①基礎情報を入力して下さい。'!$E$2)</f>
      </c>
      <c r="O114" s="531"/>
      <c r="P114" s="531"/>
      <c r="Q114" s="531"/>
      <c r="R114" s="531"/>
      <c r="S114" s="531"/>
      <c r="T114" s="531"/>
      <c r="U114" s="531"/>
      <c r="V114" s="531"/>
      <c r="W114" s="533" t="s">
        <v>159</v>
      </c>
      <c r="X114" s="533"/>
      <c r="Y114" s="534"/>
      <c r="Z114" s="537" t="s">
        <v>377</v>
      </c>
      <c r="AA114" s="538"/>
      <c r="AB114" s="440">
        <f>IF('①基礎情報を入力して下さい。'!$C$3="","",'①基礎情報を入力して下さい。'!$C$3)</f>
      </c>
      <c r="AC114" s="441"/>
      <c r="AD114" s="441"/>
      <c r="AE114" s="441"/>
      <c r="AF114" s="441"/>
      <c r="AG114" s="441"/>
      <c r="AH114" s="441"/>
      <c r="AI114" s="441"/>
      <c r="AJ114" s="442"/>
      <c r="AK114" s="442"/>
      <c r="AL114" s="443"/>
      <c r="AM114" s="544" t="s">
        <v>206</v>
      </c>
      <c r="AN114" s="545"/>
      <c r="AO114" s="546">
        <f>IF('①基礎情報を入力して下さい。'!$C$5="","",'①基礎情報を入力して下さい。'!$C$5)</f>
      </c>
      <c r="AP114" s="547"/>
      <c r="AQ114" s="547"/>
      <c r="AR114" s="547"/>
      <c r="AS114" s="547"/>
      <c r="AT114" s="548"/>
    </row>
    <row r="115" spans="1:46" ht="15" customHeight="1">
      <c r="A115" s="596"/>
      <c r="B115" s="597"/>
      <c r="C115" s="597"/>
      <c r="D115" s="597"/>
      <c r="E115" s="598"/>
      <c r="F115" s="591"/>
      <c r="G115" s="591"/>
      <c r="H115" s="591"/>
      <c r="I115" s="591"/>
      <c r="J115" s="591"/>
      <c r="K115" s="591"/>
      <c r="L115" s="591"/>
      <c r="M115" s="592"/>
      <c r="N115" s="532"/>
      <c r="O115" s="532"/>
      <c r="P115" s="532"/>
      <c r="Q115" s="532"/>
      <c r="R115" s="532"/>
      <c r="S115" s="532"/>
      <c r="T115" s="532"/>
      <c r="U115" s="532"/>
      <c r="V115" s="532"/>
      <c r="W115" s="535"/>
      <c r="X115" s="535"/>
      <c r="Y115" s="536"/>
      <c r="Z115" s="529" t="s">
        <v>376</v>
      </c>
      <c r="AA115" s="530"/>
      <c r="AB115" s="444">
        <f>IF('①基礎情報を入力して下さい。'!$C$4="","",'①基礎情報を入力して下さい。'!$C$4)</f>
      </c>
      <c r="AC115" s="445"/>
      <c r="AD115" s="445"/>
      <c r="AE115" s="445"/>
      <c r="AF115" s="445"/>
      <c r="AG115" s="445"/>
      <c r="AH115" s="445"/>
      <c r="AI115" s="445"/>
      <c r="AJ115" s="446"/>
      <c r="AK115" s="446"/>
      <c r="AL115" s="447"/>
      <c r="AM115" s="544"/>
      <c r="AN115" s="545"/>
      <c r="AO115" s="549"/>
      <c r="AP115" s="550"/>
      <c r="AQ115" s="550"/>
      <c r="AR115" s="550"/>
      <c r="AS115" s="550"/>
      <c r="AT115" s="551"/>
    </row>
    <row r="116" spans="1:46" ht="15" customHeight="1">
      <c r="A116" s="509" t="s">
        <v>207</v>
      </c>
      <c r="B116" s="510"/>
      <c r="C116" s="510"/>
      <c r="D116" s="510"/>
      <c r="E116" s="511"/>
      <c r="F116" s="515">
        <f>IF('①基礎情報を入力して下さい。'!$C$6="","",'①基礎情報を入力して下さい。'!$C$6)</f>
      </c>
      <c r="G116" s="515"/>
      <c r="H116" s="515" t="s">
        <v>226</v>
      </c>
      <c r="I116" s="515">
        <f>IF('①基礎情報を入力して下さい。'!$F$6="","",'①基礎情報を入力して下さい。'!$F$6)</f>
      </c>
      <c r="J116" s="515"/>
      <c r="K116" s="515" t="s">
        <v>227</v>
      </c>
      <c r="L116" s="519" t="s">
        <v>208</v>
      </c>
      <c r="M116" s="520"/>
      <c r="N116" s="523" t="s">
        <v>3</v>
      </c>
      <c r="O116" s="517"/>
      <c r="P116" s="517" t="s">
        <v>226</v>
      </c>
      <c r="Q116" s="556">
        <f>IF('①基礎情報を入力して下さい。'!$C$7="","",'①基礎情報を入力して下さい。'!$C$7)</f>
      </c>
      <c r="R116" s="556"/>
      <c r="S116" s="556"/>
      <c r="T116" s="556"/>
      <c r="U116" s="556"/>
      <c r="V116" s="556"/>
      <c r="W116" s="556">
        <f>IF('①基礎情報を入力して下さい。'!$G$7="","",'①基礎情報を入力して下さい。'!$G$7)</f>
      </c>
      <c r="X116" s="556"/>
      <c r="Y116" s="525" t="s">
        <v>227</v>
      </c>
      <c r="Z116" s="517" t="s">
        <v>226</v>
      </c>
      <c r="AA116" s="556">
        <f>IF('①基礎情報を入力して下さい。'!$C$8="","",'①基礎情報を入力して下さい。'!$C$8)</f>
      </c>
      <c r="AB116" s="556"/>
      <c r="AC116" s="556"/>
      <c r="AD116" s="556"/>
      <c r="AE116" s="556"/>
      <c r="AF116" s="556"/>
      <c r="AG116" s="556">
        <f>IF('①基礎情報を入力して下さい。'!$G$8="","",'①基礎情報を入力して下さい。'!$G$8)</f>
      </c>
      <c r="AH116" s="556"/>
      <c r="AI116" s="599" t="s">
        <v>227</v>
      </c>
      <c r="AJ116" s="517" t="s">
        <v>226</v>
      </c>
      <c r="AK116" s="556">
        <f>IF('①基礎情報を入力して下さい。'!$C$9="","",'①基礎情報を入力して下さい。'!$C$9)</f>
      </c>
      <c r="AL116" s="556"/>
      <c r="AM116" s="556"/>
      <c r="AN116" s="556"/>
      <c r="AO116" s="556"/>
      <c r="AP116" s="556"/>
      <c r="AQ116" s="556">
        <f>IF('①基礎情報を入力して下さい。'!$G$9="","",'①基礎情報を入力して下さい。'!$G$9)</f>
      </c>
      <c r="AR116" s="556"/>
      <c r="AS116" s="552" t="s">
        <v>227</v>
      </c>
      <c r="AT116" s="553"/>
    </row>
    <row r="117" spans="1:46" ht="15" customHeight="1" thickBot="1">
      <c r="A117" s="512"/>
      <c r="B117" s="513"/>
      <c r="C117" s="513"/>
      <c r="D117" s="513"/>
      <c r="E117" s="514"/>
      <c r="F117" s="516"/>
      <c r="G117" s="516"/>
      <c r="H117" s="516"/>
      <c r="I117" s="516"/>
      <c r="J117" s="516"/>
      <c r="K117" s="516"/>
      <c r="L117" s="521"/>
      <c r="M117" s="522"/>
      <c r="N117" s="524"/>
      <c r="O117" s="518"/>
      <c r="P117" s="518"/>
      <c r="Q117" s="557"/>
      <c r="R117" s="557"/>
      <c r="S117" s="557"/>
      <c r="T117" s="557"/>
      <c r="U117" s="557"/>
      <c r="V117" s="557"/>
      <c r="W117" s="557"/>
      <c r="X117" s="557"/>
      <c r="Y117" s="526"/>
      <c r="Z117" s="518"/>
      <c r="AA117" s="557"/>
      <c r="AB117" s="557"/>
      <c r="AC117" s="557"/>
      <c r="AD117" s="557"/>
      <c r="AE117" s="557"/>
      <c r="AF117" s="557"/>
      <c r="AG117" s="557"/>
      <c r="AH117" s="557"/>
      <c r="AI117" s="526"/>
      <c r="AJ117" s="518"/>
      <c r="AK117" s="557"/>
      <c r="AL117" s="557"/>
      <c r="AM117" s="557"/>
      <c r="AN117" s="557"/>
      <c r="AO117" s="557"/>
      <c r="AP117" s="557"/>
      <c r="AQ117" s="557"/>
      <c r="AR117" s="557"/>
      <c r="AS117" s="554"/>
      <c r="AT117" s="555"/>
    </row>
    <row r="118" spans="1:46" ht="3.75" customHeight="1" thickBot="1">
      <c r="A118" s="56"/>
      <c r="B118" s="56"/>
      <c r="C118" s="56"/>
      <c r="D118" s="56"/>
      <c r="E118" s="56"/>
      <c r="F118" s="56"/>
      <c r="G118" s="56"/>
      <c r="H118" s="56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312"/>
    </row>
    <row r="119" spans="1:46" ht="15" customHeight="1">
      <c r="A119" s="492" t="s">
        <v>209</v>
      </c>
      <c r="B119" s="493"/>
      <c r="C119" s="498" t="s">
        <v>210</v>
      </c>
      <c r="D119" s="493"/>
      <c r="E119" s="501" t="s">
        <v>211</v>
      </c>
      <c r="F119" s="501"/>
      <c r="G119" s="501"/>
      <c r="H119" s="501"/>
      <c r="I119" s="501"/>
      <c r="J119" s="501"/>
      <c r="K119" s="504" t="s">
        <v>212</v>
      </c>
      <c r="L119" s="504"/>
      <c r="M119" s="501" t="s">
        <v>213</v>
      </c>
      <c r="N119" s="501"/>
      <c r="O119" s="501" t="s">
        <v>214</v>
      </c>
      <c r="P119" s="501"/>
      <c r="Q119" s="541" t="s">
        <v>215</v>
      </c>
      <c r="R119" s="541"/>
      <c r="S119" s="541"/>
      <c r="T119" s="541"/>
      <c r="U119" s="541"/>
      <c r="V119" s="541"/>
      <c r="W119" s="541"/>
      <c r="X119" s="541"/>
      <c r="Y119" s="541"/>
      <c r="Z119" s="541"/>
      <c r="AA119" s="541"/>
      <c r="AB119" s="541"/>
      <c r="AC119" s="541"/>
      <c r="AD119" s="541"/>
      <c r="AE119" s="541"/>
      <c r="AF119" s="541"/>
      <c r="AG119" s="541"/>
      <c r="AH119" s="541"/>
      <c r="AI119" s="541"/>
      <c r="AJ119" s="541"/>
      <c r="AK119" s="541"/>
      <c r="AL119" s="541"/>
      <c r="AM119" s="541"/>
      <c r="AN119" s="541"/>
      <c r="AO119" s="541"/>
      <c r="AP119" s="541"/>
      <c r="AQ119" s="541"/>
      <c r="AR119" s="541"/>
      <c r="AS119" s="542"/>
      <c r="AT119" s="423" t="s">
        <v>372</v>
      </c>
    </row>
    <row r="120" spans="1:46" ht="15" customHeight="1">
      <c r="A120" s="494"/>
      <c r="B120" s="495"/>
      <c r="C120" s="499"/>
      <c r="D120" s="495"/>
      <c r="E120" s="502"/>
      <c r="F120" s="502"/>
      <c r="G120" s="502"/>
      <c r="H120" s="502"/>
      <c r="I120" s="502"/>
      <c r="J120" s="502"/>
      <c r="K120" s="505"/>
      <c r="L120" s="505"/>
      <c r="M120" s="502"/>
      <c r="N120" s="502"/>
      <c r="O120" s="502"/>
      <c r="P120" s="502"/>
      <c r="Q120" s="505" t="s">
        <v>216</v>
      </c>
      <c r="R120" s="505"/>
      <c r="S120" s="539" t="s">
        <v>217</v>
      </c>
      <c r="T120" s="539"/>
      <c r="U120" s="539"/>
      <c r="V120" s="502" t="s">
        <v>218</v>
      </c>
      <c r="W120" s="502"/>
      <c r="X120" s="502"/>
      <c r="Y120" s="539" t="s">
        <v>219</v>
      </c>
      <c r="Z120" s="539"/>
      <c r="AA120" s="539"/>
      <c r="AB120" s="539"/>
      <c r="AC120" s="539"/>
      <c r="AD120" s="539"/>
      <c r="AE120" s="539"/>
      <c r="AF120" s="539" t="s">
        <v>220</v>
      </c>
      <c r="AG120" s="539"/>
      <c r="AH120" s="539"/>
      <c r="AI120" s="539"/>
      <c r="AJ120" s="539"/>
      <c r="AK120" s="539"/>
      <c r="AL120" s="539"/>
      <c r="AM120" s="539" t="s">
        <v>221</v>
      </c>
      <c r="AN120" s="539"/>
      <c r="AO120" s="539"/>
      <c r="AP120" s="539"/>
      <c r="AQ120" s="539"/>
      <c r="AR120" s="539"/>
      <c r="AS120" s="459"/>
      <c r="AT120" s="424"/>
    </row>
    <row r="121" spans="1:46" ht="15" customHeight="1" thickBot="1">
      <c r="A121" s="496"/>
      <c r="B121" s="497"/>
      <c r="C121" s="500"/>
      <c r="D121" s="497"/>
      <c r="E121" s="503"/>
      <c r="F121" s="503"/>
      <c r="G121" s="503"/>
      <c r="H121" s="503"/>
      <c r="I121" s="503"/>
      <c r="J121" s="503"/>
      <c r="K121" s="506"/>
      <c r="L121" s="506"/>
      <c r="M121" s="503"/>
      <c r="N121" s="503"/>
      <c r="O121" s="503"/>
      <c r="P121" s="503"/>
      <c r="Q121" s="506"/>
      <c r="R121" s="506"/>
      <c r="S121" s="540"/>
      <c r="T121" s="540"/>
      <c r="U121" s="540"/>
      <c r="V121" s="503"/>
      <c r="W121" s="503"/>
      <c r="X121" s="503"/>
      <c r="Y121" s="543" t="s">
        <v>209</v>
      </c>
      <c r="Z121" s="543"/>
      <c r="AA121" s="543"/>
      <c r="AB121" s="543"/>
      <c r="AC121" s="527" t="s">
        <v>222</v>
      </c>
      <c r="AD121" s="527"/>
      <c r="AE121" s="527"/>
      <c r="AF121" s="543" t="s">
        <v>209</v>
      </c>
      <c r="AG121" s="543"/>
      <c r="AH121" s="543"/>
      <c r="AI121" s="543"/>
      <c r="AJ121" s="527" t="s">
        <v>222</v>
      </c>
      <c r="AK121" s="527"/>
      <c r="AL121" s="527"/>
      <c r="AM121" s="543" t="s">
        <v>209</v>
      </c>
      <c r="AN121" s="543"/>
      <c r="AO121" s="543"/>
      <c r="AP121" s="543"/>
      <c r="AQ121" s="527" t="s">
        <v>222</v>
      </c>
      <c r="AR121" s="527"/>
      <c r="AS121" s="528"/>
      <c r="AT121" s="425"/>
    </row>
    <row r="122" spans="1:46" ht="18" customHeight="1" thickTop="1">
      <c r="A122" s="600">
        <v>22</v>
      </c>
      <c r="B122" s="601"/>
      <c r="C122" s="471">
        <f>IF(VLOOKUP('③このシートを印刷しＦＡＸして下さい。'!A122,'②講座希望を入力して下さい。'!$A$9:$AV$145,2,FALSE)="","",VLOOKUP('③このシートを印刷しＦＡＸして下さい。'!A122,'②講座希望を入力して下さい。'!$A$9:$AV$145,2,FALSE))</f>
      </c>
      <c r="D122" s="472"/>
      <c r="E122" s="475">
        <f>IF(VLOOKUP('③このシートを印刷しＦＡＸして下さい。'!A122,'②講座希望を入力して下さい。'!$A$9:$AV$145,3,FALSE)="","",VLOOKUP('③このシートを印刷しＦＡＸして下さい。'!A122,'②講座希望を入力して下さい。'!$A$9:$AV$145,3,FALSE))</f>
      </c>
      <c r="F122" s="476"/>
      <c r="G122" s="476"/>
      <c r="H122" s="476"/>
      <c r="I122" s="476"/>
      <c r="J122" s="477"/>
      <c r="K122" s="471">
        <f>IF(VLOOKUP('③このシートを印刷しＦＡＸして下さい。'!A122,'②講座希望を入力して下さい。'!$A$9:$AV$145,4,FALSE)="","",VLOOKUP('③このシートを印刷しＦＡＸして下さい。'!A122,'②講座希望を入力して下さい。'!$A$9:$AV$145,4,FALSE))</f>
      </c>
      <c r="L122" s="472"/>
      <c r="M122" s="471">
        <f>IF(VLOOKUP('③このシートを印刷しＦＡＸして下さい。'!A122,'②講座希望を入力して下さい。'!$A$9:$AV$145,5,FALSE)="","",VLOOKUP('③このシートを印刷しＦＡＸして下さい。'!A122,'②講座希望を入力して下さい。'!$A$9:$AV$145,5,FALSE))</f>
      </c>
      <c r="N122" s="472"/>
      <c r="O122" s="471">
        <f>IF(VLOOKUP('③このシートを印刷しＦＡＸして下さい。'!A122,'②講座希望を入力して下さい。'!$A$9:$AV$145,6,FALSE)="","",VLOOKUP('③このシートを印刷しＦＡＸして下さい。'!A122,'②講座希望を入力して下さい。'!$A$9:$AV$145,6,FALSE))</f>
      </c>
      <c r="P122" s="472"/>
      <c r="Q122" s="486" t="s">
        <v>223</v>
      </c>
      <c r="R122" s="487"/>
      <c r="S122" s="464">
        <f>IF(VLOOKUP('③このシートを印刷しＦＡＸして下さい。'!A122,'②講座希望を入力して下さい。'!$A$9:$AV$145,9,FALSE)="","",VLOOKUP('③このシートを印刷しＦＡＸして下さい。'!A122,'②講座希望を入力して下さい。'!$A$9:$AV$145,9,FALSE))</f>
      </c>
      <c r="T122" s="465"/>
      <c r="U122" s="466"/>
      <c r="V122" s="464">
        <f>IF(VLOOKUP('③このシートを印刷しＦＡＸして下さい。'!A122,'②講座希望を入力して下さい。'!$A$9:$AV$145,10,FALSE)="","",VLOOKUP('③このシートを印刷しＦＡＸして下さい。'!A122,'②講座希望を入力して下さい。'!$A$9:$AV$145,10,FALSE))</f>
      </c>
      <c r="W122" s="465"/>
      <c r="X122" s="466"/>
      <c r="Y122" s="464">
        <f>IF(VLOOKUP('③このシートを印刷しＦＡＸして下さい。'!A122,'②講座希望を入力して下さい。'!$A$9:$BX$145,51,FALSE)="","",VLOOKUP('③このシートを印刷しＦＡＸして下さい。'!A122,'②講座希望を入力して下さい。'!$A$9:$BX$145,51,FALSE))</f>
      </c>
      <c r="Z122" s="465"/>
      <c r="AA122" s="465"/>
      <c r="AB122" s="466"/>
      <c r="AC122" s="464">
        <f>IF(VLOOKUP('③このシートを印刷しＦＡＸして下さい。'!A122,'②講座希望を入力して下さい。'!$A$9:$BX$145,52,FALSE)="","",VLOOKUP('③このシートを印刷しＦＡＸして下さい。'!A122,'②講座希望を入力して下さい。'!$A$9:$BX$145,52,FALSE))</f>
      </c>
      <c r="AD122" s="465"/>
      <c r="AE122" s="466"/>
      <c r="AF122" s="464">
        <f>IF(VLOOKUP('③このシートを印刷しＦＡＸして下さい。'!A122,'②講座希望を入力して下さい。'!$A$9:$BX$145,53,FALSE)="","",VLOOKUP('③このシートを印刷しＦＡＸして下さい。'!A122,'②講座希望を入力して下さい。'!$A$9:$BX$145,53,FALSE))</f>
      </c>
      <c r="AG122" s="465"/>
      <c r="AH122" s="465"/>
      <c r="AI122" s="466"/>
      <c r="AJ122" s="464">
        <f>IF(VLOOKUP('③このシートを印刷しＦＡＸして下さい。'!A122,'②講座希望を入力して下さい。'!$A$9:$BX$145,54,FALSE)="","",VLOOKUP('③このシートを印刷しＦＡＸして下さい。'!A122,'②講座希望を入力して下さい。'!$A$9:$BX$145,54,FALSE))</f>
      </c>
      <c r="AK122" s="465"/>
      <c r="AL122" s="466"/>
      <c r="AM122" s="464">
        <f>IF(VLOOKUP('③このシートを印刷しＦＡＸして下さい。'!A122,'②講座希望を入力して下さい。'!$A$9:$BX$145,55,FALSE)="","",VLOOKUP('③このシートを印刷しＦＡＸして下さい。'!A122,'②講座希望を入力して下さい。'!$A$9:$BX$145,55,FALSE))</f>
      </c>
      <c r="AN122" s="465"/>
      <c r="AO122" s="465"/>
      <c r="AP122" s="466"/>
      <c r="AQ122" s="464">
        <f>IF(VLOOKUP('③このシートを印刷しＦＡＸして下さい。'!A122,'②講座希望を入力して下さい。'!$A$9:$BX$145,56,FALSE)="","",VLOOKUP('③このシートを印刷しＦＡＸして下さい。'!A122,'②講座希望を入力して下さい。'!$A$9:$BX$145,56,FALSE))</f>
      </c>
      <c r="AR122" s="465"/>
      <c r="AS122" s="465"/>
      <c r="AT122" s="421">
        <f>IF(E122="","",IF('②講座希望を入力して下さい。'!BP30&lt;&gt;"",'②講座希望を入力して下さい。'!BP30,"登録完了　・　要選択"))</f>
      </c>
    </row>
    <row r="123" spans="1:46" ht="18" customHeight="1" thickBot="1">
      <c r="A123" s="490"/>
      <c r="B123" s="491"/>
      <c r="C123" s="481"/>
      <c r="D123" s="482"/>
      <c r="E123" s="483"/>
      <c r="F123" s="484"/>
      <c r="G123" s="484"/>
      <c r="H123" s="484"/>
      <c r="I123" s="484"/>
      <c r="J123" s="485"/>
      <c r="K123" s="481"/>
      <c r="L123" s="482"/>
      <c r="M123" s="481"/>
      <c r="N123" s="482"/>
      <c r="O123" s="481"/>
      <c r="P123" s="482"/>
      <c r="Q123" s="488" t="s">
        <v>224</v>
      </c>
      <c r="R123" s="489"/>
      <c r="S123" s="461">
        <f>IF(VLOOKUP('③このシートを印刷しＦＡＸして下さい。'!A122,'②講座希望を入力して下さい。'!$A$9:$BX$145,29,FALSE)="","",VLOOKUP('③このシートを印刷しＦＡＸして下さい。'!A122,'②講座希望を入力して下さい。'!$A$9:$BX$145,29,FALSE))</f>
      </c>
      <c r="T123" s="462"/>
      <c r="U123" s="463"/>
      <c r="V123" s="461">
        <f>IF(VLOOKUP('③このシートを印刷しＦＡＸして下さい。'!A122,'②講座希望を入力して下さい。'!$A$9:$BX$145,30,FALSE)="","",VLOOKUP('③このシートを印刷しＦＡＸして下さい。'!A122,'②講座希望を入力して下さい。'!$A$9:$BX$145,30,FALSE))</f>
      </c>
      <c r="W123" s="462"/>
      <c r="X123" s="463"/>
      <c r="Y123" s="461">
        <f>IF(VLOOKUP('③このシートを印刷しＦＡＸして下さい。'!A122,'②講座希望を入力して下さい。'!$A$9:$BX$145,57,FALSE)="","",VLOOKUP('③このシートを印刷しＦＡＸして下さい。'!A122,'②講座希望を入力して下さい。'!$A$9:$BX$145,57,FALSE))</f>
      </c>
      <c r="Z123" s="462"/>
      <c r="AA123" s="462"/>
      <c r="AB123" s="463"/>
      <c r="AC123" s="461">
        <f>IF(VLOOKUP('③このシートを印刷しＦＡＸして下さい。'!A122,'②講座希望を入力して下さい。'!$A$9:$BX$145,58,FALSE)="","",VLOOKUP('③このシートを印刷しＦＡＸして下さい。'!A122,'②講座希望を入力して下さい。'!$A$9:$BX$145,58,FALSE))</f>
      </c>
      <c r="AD123" s="462"/>
      <c r="AE123" s="463"/>
      <c r="AF123" s="461">
        <f>IF(VLOOKUP('③このシートを印刷しＦＡＸして下さい。'!A122,'②講座希望を入力して下さい。'!$A$9:$BX$145,59,FALSE)="","",VLOOKUP('③このシートを印刷しＦＡＸして下さい。'!A122,'②講座希望を入力して下さい。'!$A$9:$BX$145,59,FALSE))</f>
      </c>
      <c r="AG123" s="462"/>
      <c r="AH123" s="462"/>
      <c r="AI123" s="463"/>
      <c r="AJ123" s="461">
        <f>IF(VLOOKUP('③このシートを印刷しＦＡＸして下さい。'!A122,'②講座希望を入力して下さい。'!$A$9:$BX$145,60,FALSE)="","",VLOOKUP('③このシートを印刷しＦＡＸして下さい。'!A122,'②講座希望を入力して下さい。'!$A$9:$BX$145,60,FALSE))</f>
      </c>
      <c r="AK123" s="462"/>
      <c r="AL123" s="463"/>
      <c r="AM123" s="461">
        <f>IF(VLOOKUP('③このシートを印刷しＦＡＸして下さい。'!A122,'②講座希望を入力して下さい。'!$A$9:$BX$145,61,FALSE)="","",VLOOKUP('③このシートを印刷しＦＡＸして下さい。'!A122,'②講座希望を入力して下さい。'!$A$9:$BX$145,61,FALSE))</f>
      </c>
      <c r="AN123" s="462"/>
      <c r="AO123" s="462"/>
      <c r="AP123" s="463"/>
      <c r="AQ123" s="461">
        <f>IF(VLOOKUP('③このシートを印刷しＦＡＸして下さい。'!A122,'②講座希望を入力して下さい。'!$A$9:$BX$145,62,FALSE)="","",VLOOKUP('③このシートを印刷しＦＡＸして下さい。'!A122,'②講座希望を入力して下さい。'!$A$9:$BX$145,62,FALSE))</f>
      </c>
      <c r="AR123" s="462"/>
      <c r="AS123" s="462"/>
      <c r="AT123" s="422"/>
    </row>
    <row r="124" spans="1:46" ht="18" customHeight="1" thickTop="1">
      <c r="A124" s="469">
        <v>23</v>
      </c>
      <c r="B124" s="470"/>
      <c r="C124" s="471">
        <f>IF(VLOOKUP('③このシートを印刷しＦＡＸして下さい。'!A124,'②講座希望を入力して下さい。'!$A$9:$AV$145,2,FALSE)="","",VLOOKUP('③このシートを印刷しＦＡＸして下さい。'!A124,'②講座希望を入力して下さい。'!$A$9:$AV$145,2,FALSE))</f>
      </c>
      <c r="D124" s="472"/>
      <c r="E124" s="475">
        <f>IF(VLOOKUP('③このシートを印刷しＦＡＸして下さい。'!A124,'②講座希望を入力して下さい。'!$A$9:$AV$145,3,FALSE)="","",VLOOKUP('③このシートを印刷しＦＡＸして下さい。'!A124,'②講座希望を入力して下さい。'!$A$9:$AV$145,3,FALSE))</f>
      </c>
      <c r="F124" s="476"/>
      <c r="G124" s="476"/>
      <c r="H124" s="476"/>
      <c r="I124" s="476"/>
      <c r="J124" s="477"/>
      <c r="K124" s="471">
        <f>IF(VLOOKUP('③このシートを印刷しＦＡＸして下さい。'!A124,'②講座希望を入力して下さい。'!$A$9:$AV$145,4,FALSE)="","",VLOOKUP('③このシートを印刷しＦＡＸして下さい。'!A124,'②講座希望を入力して下さい。'!$A$9:$AV$145,4,FALSE))</f>
      </c>
      <c r="L124" s="472"/>
      <c r="M124" s="471">
        <f>IF(VLOOKUP('③このシートを印刷しＦＡＸして下さい。'!A124,'②講座希望を入力して下さい。'!$A$9:$AV$145,5,FALSE)="","",VLOOKUP('③このシートを印刷しＦＡＸして下さい。'!A124,'②講座希望を入力して下さい。'!$A$9:$AV$145,5,FALSE))</f>
      </c>
      <c r="N124" s="472"/>
      <c r="O124" s="471">
        <f>IF(VLOOKUP('③このシートを印刷しＦＡＸして下さい。'!A124,'②講座希望を入力して下さい。'!$A$9:$AV$145,6,FALSE)="","",VLOOKUP('③このシートを印刷しＦＡＸして下さい。'!A124,'②講座希望を入力して下さい。'!$A$9:$AV$145,6,FALSE))</f>
      </c>
      <c r="P124" s="472"/>
      <c r="Q124" s="486" t="s">
        <v>223</v>
      </c>
      <c r="R124" s="487"/>
      <c r="S124" s="464">
        <f>IF(VLOOKUP('③このシートを印刷しＦＡＸして下さい。'!A124,'②講座希望を入力して下さい。'!$A$9:$AV$145,9,FALSE)="","",VLOOKUP('③このシートを印刷しＦＡＸして下さい。'!A124,'②講座希望を入力して下さい。'!$A$9:$AV$145,9,FALSE))</f>
      </c>
      <c r="T124" s="465"/>
      <c r="U124" s="466"/>
      <c r="V124" s="464">
        <f>IF(VLOOKUP('③このシートを印刷しＦＡＸして下さい。'!A124,'②講座希望を入力して下さい。'!$A$9:$AV$145,10,FALSE)="","",VLOOKUP('③このシートを印刷しＦＡＸして下さい。'!A124,'②講座希望を入力して下さい。'!$A$9:$AV$145,10,FALSE))</f>
      </c>
      <c r="W124" s="465"/>
      <c r="X124" s="466"/>
      <c r="Y124" s="464">
        <f>IF(VLOOKUP('③このシートを印刷しＦＡＸして下さい。'!A124,'②講座希望を入力して下さい。'!$A$9:$BX$145,51,FALSE)="","",VLOOKUP('③このシートを印刷しＦＡＸして下さい。'!A124,'②講座希望を入力して下さい。'!$A$9:$BX$145,51,FALSE))</f>
      </c>
      <c r="Z124" s="465"/>
      <c r="AA124" s="465"/>
      <c r="AB124" s="466"/>
      <c r="AC124" s="464">
        <f>IF(VLOOKUP('③このシートを印刷しＦＡＸして下さい。'!A124,'②講座希望を入力して下さい。'!$A$9:$BX$145,52,FALSE)="","",VLOOKUP('③このシートを印刷しＦＡＸして下さい。'!A124,'②講座希望を入力して下さい。'!$A$9:$BX$145,52,FALSE))</f>
      </c>
      <c r="AD124" s="465"/>
      <c r="AE124" s="466"/>
      <c r="AF124" s="464">
        <f>IF(VLOOKUP('③このシートを印刷しＦＡＸして下さい。'!A124,'②講座希望を入力して下さい。'!$A$9:$BX$145,53,FALSE)="","",VLOOKUP('③このシートを印刷しＦＡＸして下さい。'!A124,'②講座希望を入力して下さい。'!$A$9:$BX$145,53,FALSE))</f>
      </c>
      <c r="AG124" s="465"/>
      <c r="AH124" s="465"/>
      <c r="AI124" s="466"/>
      <c r="AJ124" s="464">
        <f>IF(VLOOKUP('③このシートを印刷しＦＡＸして下さい。'!A124,'②講座希望を入力して下さい。'!$A$9:$BX$145,54,FALSE)="","",VLOOKUP('③このシートを印刷しＦＡＸして下さい。'!A124,'②講座希望を入力して下さい。'!$A$9:$BX$145,54,FALSE))</f>
      </c>
      <c r="AK124" s="465"/>
      <c r="AL124" s="466"/>
      <c r="AM124" s="464">
        <f>IF(VLOOKUP('③このシートを印刷しＦＡＸして下さい。'!A124,'②講座希望を入力して下さい。'!$A$9:$BX$145,55,FALSE)="","",VLOOKUP('③このシートを印刷しＦＡＸして下さい。'!A124,'②講座希望を入力して下さい。'!$A$9:$BX$145,55,FALSE))</f>
      </c>
      <c r="AN124" s="465"/>
      <c r="AO124" s="465"/>
      <c r="AP124" s="466"/>
      <c r="AQ124" s="464">
        <f>IF(VLOOKUP('③このシートを印刷しＦＡＸして下さい。'!A124,'②講座希望を入力して下さい。'!$A$9:$BX$145,56,FALSE)="","",VLOOKUP('③このシートを印刷しＦＡＸして下さい。'!A124,'②講座希望を入力して下さい。'!$A$9:$BX$145,56,FALSE))</f>
      </c>
      <c r="AR124" s="465"/>
      <c r="AS124" s="465"/>
      <c r="AT124" s="421">
        <f>IF(E124="","",IF('②講座希望を入力して下さい。'!BP31&lt;&gt;"",'②講座希望を入力して下さい。'!BP31,"登録完了　・　要選択"))</f>
      </c>
    </row>
    <row r="125" spans="1:46" ht="18" customHeight="1" thickBot="1">
      <c r="A125" s="490"/>
      <c r="B125" s="491"/>
      <c r="C125" s="481"/>
      <c r="D125" s="482"/>
      <c r="E125" s="483"/>
      <c r="F125" s="484"/>
      <c r="G125" s="484"/>
      <c r="H125" s="484"/>
      <c r="I125" s="484"/>
      <c r="J125" s="485"/>
      <c r="K125" s="481"/>
      <c r="L125" s="482"/>
      <c r="M125" s="481"/>
      <c r="N125" s="482"/>
      <c r="O125" s="481"/>
      <c r="P125" s="482"/>
      <c r="Q125" s="488" t="s">
        <v>224</v>
      </c>
      <c r="R125" s="489"/>
      <c r="S125" s="461">
        <f>IF(VLOOKUP('③このシートを印刷しＦＡＸして下さい。'!A124,'②講座希望を入力して下さい。'!$A$9:$BX$145,29,FALSE)="","",VLOOKUP('③このシートを印刷しＦＡＸして下さい。'!A124,'②講座希望を入力して下さい。'!$A$9:$BX$145,29,FALSE))</f>
      </c>
      <c r="T125" s="462"/>
      <c r="U125" s="463"/>
      <c r="V125" s="461">
        <f>IF(VLOOKUP('③このシートを印刷しＦＡＸして下さい。'!A124,'②講座希望を入力して下さい。'!$A$9:$BX$145,30,FALSE)="","",VLOOKUP('③このシートを印刷しＦＡＸして下さい。'!A124,'②講座希望を入力して下さい。'!$A$9:$BX$145,30,FALSE))</f>
      </c>
      <c r="W125" s="462"/>
      <c r="X125" s="463"/>
      <c r="Y125" s="461">
        <f>IF(VLOOKUP('③このシートを印刷しＦＡＸして下さい。'!A124,'②講座希望を入力して下さい。'!$A$9:$BX$145,57,FALSE)="","",VLOOKUP('③このシートを印刷しＦＡＸして下さい。'!A124,'②講座希望を入力して下さい。'!$A$9:$BX$145,57,FALSE))</f>
      </c>
      <c r="Z125" s="462"/>
      <c r="AA125" s="462"/>
      <c r="AB125" s="463"/>
      <c r="AC125" s="461">
        <f>IF(VLOOKUP('③このシートを印刷しＦＡＸして下さい。'!A124,'②講座希望を入力して下さい。'!$A$9:$BX$145,58,FALSE)="","",VLOOKUP('③このシートを印刷しＦＡＸして下さい。'!A124,'②講座希望を入力して下さい。'!$A$9:$BX$145,58,FALSE))</f>
      </c>
      <c r="AD125" s="462"/>
      <c r="AE125" s="463"/>
      <c r="AF125" s="461">
        <f>IF(VLOOKUP('③このシートを印刷しＦＡＸして下さい。'!A124,'②講座希望を入力して下さい。'!$A$9:$BX$145,59,FALSE)="","",VLOOKUP('③このシートを印刷しＦＡＸして下さい。'!A124,'②講座希望を入力して下さい。'!$A$9:$BX$145,59,FALSE))</f>
      </c>
      <c r="AG125" s="462"/>
      <c r="AH125" s="462"/>
      <c r="AI125" s="463"/>
      <c r="AJ125" s="461">
        <f>IF(VLOOKUP('③このシートを印刷しＦＡＸして下さい。'!A124,'②講座希望を入力して下さい。'!$A$9:$BX$145,60,FALSE)="","",VLOOKUP('③このシートを印刷しＦＡＸして下さい。'!A124,'②講座希望を入力して下さい。'!$A$9:$BX$145,60,FALSE))</f>
      </c>
      <c r="AK125" s="462"/>
      <c r="AL125" s="463"/>
      <c r="AM125" s="461">
        <f>IF(VLOOKUP('③このシートを印刷しＦＡＸして下さい。'!A124,'②講座希望を入力して下さい。'!$A$9:$BX$145,61,FALSE)="","",VLOOKUP('③このシートを印刷しＦＡＸして下さい。'!A124,'②講座希望を入力して下さい。'!$A$9:$BX$145,61,FALSE))</f>
      </c>
      <c r="AN125" s="462"/>
      <c r="AO125" s="462"/>
      <c r="AP125" s="463"/>
      <c r="AQ125" s="461">
        <f>IF(VLOOKUP('③このシートを印刷しＦＡＸして下さい。'!A124,'②講座希望を入力して下さい。'!$A$9:$BX$145,62,FALSE)="","",VLOOKUP('③このシートを印刷しＦＡＸして下さい。'!A124,'②講座希望を入力して下さい。'!$A$9:$BX$145,62,FALSE))</f>
      </c>
      <c r="AR125" s="462"/>
      <c r="AS125" s="462"/>
      <c r="AT125" s="422"/>
    </row>
    <row r="126" spans="1:46" ht="18" customHeight="1" thickTop="1">
      <c r="A126" s="469">
        <v>24</v>
      </c>
      <c r="B126" s="470"/>
      <c r="C126" s="471">
        <f>IF(VLOOKUP('③このシートを印刷しＦＡＸして下さい。'!A126,'②講座希望を入力して下さい。'!$A$9:$AV$145,2,FALSE)="","",VLOOKUP('③このシートを印刷しＦＡＸして下さい。'!A126,'②講座希望を入力して下さい。'!$A$9:$AV$145,2,FALSE))</f>
      </c>
      <c r="D126" s="472"/>
      <c r="E126" s="475">
        <f>IF(VLOOKUP('③このシートを印刷しＦＡＸして下さい。'!A126,'②講座希望を入力して下さい。'!$A$9:$AV$145,3,FALSE)="","",VLOOKUP('③このシートを印刷しＦＡＸして下さい。'!A126,'②講座希望を入力して下さい。'!$A$9:$AV$145,3,FALSE))</f>
      </c>
      <c r="F126" s="476"/>
      <c r="G126" s="476"/>
      <c r="H126" s="476"/>
      <c r="I126" s="476"/>
      <c r="J126" s="477"/>
      <c r="K126" s="471">
        <f>IF(VLOOKUP('③このシートを印刷しＦＡＸして下さい。'!A126,'②講座希望を入力して下さい。'!$A$9:$AV$145,4,FALSE)="","",VLOOKUP('③このシートを印刷しＦＡＸして下さい。'!A126,'②講座希望を入力して下さい。'!$A$9:$AV$145,4,FALSE))</f>
      </c>
      <c r="L126" s="472"/>
      <c r="M126" s="471">
        <f>IF(VLOOKUP('③このシートを印刷しＦＡＸして下さい。'!A126,'②講座希望を入力して下さい。'!$A$9:$AV$145,5,FALSE)="","",VLOOKUP('③このシートを印刷しＦＡＸして下さい。'!A126,'②講座希望を入力して下さい。'!$A$9:$AV$145,5,FALSE))</f>
      </c>
      <c r="N126" s="472"/>
      <c r="O126" s="471">
        <f>IF(VLOOKUP('③このシートを印刷しＦＡＸして下さい。'!A126,'②講座希望を入力して下さい。'!$A$9:$AV$145,6,FALSE)="","",VLOOKUP('③このシートを印刷しＦＡＸして下さい。'!A126,'②講座希望を入力して下さい。'!$A$9:$AV$145,6,FALSE))</f>
      </c>
      <c r="P126" s="472"/>
      <c r="Q126" s="486" t="s">
        <v>223</v>
      </c>
      <c r="R126" s="487"/>
      <c r="S126" s="464">
        <f>IF(VLOOKUP('③このシートを印刷しＦＡＸして下さい。'!A126,'②講座希望を入力して下さい。'!$A$9:$AV$145,9,FALSE)="","",VLOOKUP('③このシートを印刷しＦＡＸして下さい。'!A126,'②講座希望を入力して下さい。'!$A$9:$AV$145,9,FALSE))</f>
      </c>
      <c r="T126" s="465"/>
      <c r="U126" s="466"/>
      <c r="V126" s="464">
        <f>IF(VLOOKUP('③このシートを印刷しＦＡＸして下さい。'!A126,'②講座希望を入力して下さい。'!$A$9:$AV$145,10,FALSE)="","",VLOOKUP('③このシートを印刷しＦＡＸして下さい。'!A126,'②講座希望を入力して下さい。'!$A$9:$AV$145,10,FALSE))</f>
      </c>
      <c r="W126" s="465"/>
      <c r="X126" s="466"/>
      <c r="Y126" s="464">
        <f>IF(VLOOKUP('③このシートを印刷しＦＡＸして下さい。'!A126,'②講座希望を入力して下さい。'!$A$9:$BX$145,51,FALSE)="","",VLOOKUP('③このシートを印刷しＦＡＸして下さい。'!A126,'②講座希望を入力して下さい。'!$A$9:$BX$145,51,FALSE))</f>
      </c>
      <c r="Z126" s="465"/>
      <c r="AA126" s="465"/>
      <c r="AB126" s="466"/>
      <c r="AC126" s="464">
        <f>IF(VLOOKUP('③このシートを印刷しＦＡＸして下さい。'!A126,'②講座希望を入力して下さい。'!$A$9:$BX$145,52,FALSE)="","",VLOOKUP('③このシートを印刷しＦＡＸして下さい。'!A126,'②講座希望を入力して下さい。'!$A$9:$BX$145,52,FALSE))</f>
      </c>
      <c r="AD126" s="465"/>
      <c r="AE126" s="466"/>
      <c r="AF126" s="464">
        <f>IF(VLOOKUP('③このシートを印刷しＦＡＸして下さい。'!A126,'②講座希望を入力して下さい。'!$A$9:$BX$145,53,FALSE)="","",VLOOKUP('③このシートを印刷しＦＡＸして下さい。'!A126,'②講座希望を入力して下さい。'!$A$9:$BX$145,53,FALSE))</f>
      </c>
      <c r="AG126" s="465"/>
      <c r="AH126" s="465"/>
      <c r="AI126" s="466"/>
      <c r="AJ126" s="464">
        <f>IF(VLOOKUP('③このシートを印刷しＦＡＸして下さい。'!A126,'②講座希望を入力して下さい。'!$A$9:$BX$145,54,FALSE)="","",VLOOKUP('③このシートを印刷しＦＡＸして下さい。'!A126,'②講座希望を入力して下さい。'!$A$9:$BX$145,54,FALSE))</f>
      </c>
      <c r="AK126" s="465"/>
      <c r="AL126" s="466"/>
      <c r="AM126" s="464">
        <f>IF(VLOOKUP('③このシートを印刷しＦＡＸして下さい。'!A126,'②講座希望を入力して下さい。'!$A$9:$BX$145,55,FALSE)="","",VLOOKUP('③このシートを印刷しＦＡＸして下さい。'!A126,'②講座希望を入力して下さい。'!$A$9:$BX$145,55,FALSE))</f>
      </c>
      <c r="AN126" s="465"/>
      <c r="AO126" s="465"/>
      <c r="AP126" s="466"/>
      <c r="AQ126" s="464">
        <f>IF(VLOOKUP('③このシートを印刷しＦＡＸして下さい。'!A126,'②講座希望を入力して下さい。'!$A$9:$BX$145,56,FALSE)="","",VLOOKUP('③このシートを印刷しＦＡＸして下さい。'!A126,'②講座希望を入力して下さい。'!$A$9:$BX$145,56,FALSE))</f>
      </c>
      <c r="AR126" s="465"/>
      <c r="AS126" s="465"/>
      <c r="AT126" s="421">
        <f>IF(E126="","",IF('②講座希望を入力して下さい。'!BP32&lt;&gt;"",'②講座希望を入力して下さい。'!BP32,"登録完了　・　要選択"))</f>
      </c>
    </row>
    <row r="127" spans="1:46" ht="18" customHeight="1" thickBot="1">
      <c r="A127" s="490"/>
      <c r="B127" s="491"/>
      <c r="C127" s="481"/>
      <c r="D127" s="482"/>
      <c r="E127" s="483"/>
      <c r="F127" s="484"/>
      <c r="G127" s="484"/>
      <c r="H127" s="484"/>
      <c r="I127" s="484"/>
      <c r="J127" s="485"/>
      <c r="K127" s="481"/>
      <c r="L127" s="482"/>
      <c r="M127" s="481"/>
      <c r="N127" s="482"/>
      <c r="O127" s="481"/>
      <c r="P127" s="482"/>
      <c r="Q127" s="488" t="s">
        <v>224</v>
      </c>
      <c r="R127" s="489"/>
      <c r="S127" s="461">
        <f>IF(VLOOKUP('③このシートを印刷しＦＡＸして下さい。'!A126,'②講座希望を入力して下さい。'!$A$9:$BX$145,29,FALSE)="","",VLOOKUP('③このシートを印刷しＦＡＸして下さい。'!A126,'②講座希望を入力して下さい。'!$A$9:$BX$145,29,FALSE))</f>
      </c>
      <c r="T127" s="462"/>
      <c r="U127" s="463"/>
      <c r="V127" s="461">
        <f>IF(VLOOKUP('③このシートを印刷しＦＡＸして下さい。'!A126,'②講座希望を入力して下さい。'!$A$9:$BX$145,30,FALSE)="","",VLOOKUP('③このシートを印刷しＦＡＸして下さい。'!A126,'②講座希望を入力して下さい。'!$A$9:$BX$145,30,FALSE))</f>
      </c>
      <c r="W127" s="462"/>
      <c r="X127" s="463"/>
      <c r="Y127" s="461">
        <f>IF(VLOOKUP('③このシートを印刷しＦＡＸして下さい。'!A126,'②講座希望を入力して下さい。'!$A$9:$BX$145,57,FALSE)="","",VLOOKUP('③このシートを印刷しＦＡＸして下さい。'!A126,'②講座希望を入力して下さい。'!$A$9:$BX$145,57,FALSE))</f>
      </c>
      <c r="Z127" s="462"/>
      <c r="AA127" s="462"/>
      <c r="AB127" s="463"/>
      <c r="AC127" s="461">
        <f>IF(VLOOKUP('③このシートを印刷しＦＡＸして下さい。'!A126,'②講座希望を入力して下さい。'!$A$9:$BX$145,58,FALSE)="","",VLOOKUP('③このシートを印刷しＦＡＸして下さい。'!A126,'②講座希望を入力して下さい。'!$A$9:$BX$145,58,FALSE))</f>
      </c>
      <c r="AD127" s="462"/>
      <c r="AE127" s="463"/>
      <c r="AF127" s="461">
        <f>IF(VLOOKUP('③このシートを印刷しＦＡＸして下さい。'!A126,'②講座希望を入力して下さい。'!$A$9:$BX$145,59,FALSE)="","",VLOOKUP('③このシートを印刷しＦＡＸして下さい。'!A126,'②講座希望を入力して下さい。'!$A$9:$BX$145,59,FALSE))</f>
      </c>
      <c r="AG127" s="462"/>
      <c r="AH127" s="462"/>
      <c r="AI127" s="463"/>
      <c r="AJ127" s="461">
        <f>IF(VLOOKUP('③このシートを印刷しＦＡＸして下さい。'!A126,'②講座希望を入力して下さい。'!$A$9:$BX$145,60,FALSE)="","",VLOOKUP('③このシートを印刷しＦＡＸして下さい。'!A126,'②講座希望を入力して下さい。'!$A$9:$BX$145,60,FALSE))</f>
      </c>
      <c r="AK127" s="462"/>
      <c r="AL127" s="463"/>
      <c r="AM127" s="461">
        <f>IF(VLOOKUP('③このシートを印刷しＦＡＸして下さい。'!A126,'②講座希望を入力して下さい。'!$A$9:$BX$145,61,FALSE)="","",VLOOKUP('③このシートを印刷しＦＡＸして下さい。'!A126,'②講座希望を入力して下さい。'!$A$9:$BX$145,61,FALSE))</f>
      </c>
      <c r="AN127" s="462"/>
      <c r="AO127" s="462"/>
      <c r="AP127" s="463"/>
      <c r="AQ127" s="461">
        <f>IF(VLOOKUP('③このシートを印刷しＦＡＸして下さい。'!A126,'②講座希望を入力して下さい。'!$A$9:$BX$145,62,FALSE)="","",VLOOKUP('③このシートを印刷しＦＡＸして下さい。'!A126,'②講座希望を入力して下さい。'!$A$9:$BX$145,62,FALSE))</f>
      </c>
      <c r="AR127" s="462"/>
      <c r="AS127" s="462"/>
      <c r="AT127" s="422"/>
    </row>
    <row r="128" spans="1:46" ht="18" customHeight="1" thickTop="1">
      <c r="A128" s="469">
        <v>25</v>
      </c>
      <c r="B128" s="470"/>
      <c r="C128" s="471">
        <f>IF(VLOOKUP('③このシートを印刷しＦＡＸして下さい。'!A128,'②講座希望を入力して下さい。'!$A$9:$AV$145,2,FALSE)="","",VLOOKUP('③このシートを印刷しＦＡＸして下さい。'!A128,'②講座希望を入力して下さい。'!$A$9:$AV$145,2,FALSE))</f>
      </c>
      <c r="D128" s="472"/>
      <c r="E128" s="475">
        <f>IF(VLOOKUP('③このシートを印刷しＦＡＸして下さい。'!A128,'②講座希望を入力して下さい。'!$A$9:$AV$145,3,FALSE)="","",VLOOKUP('③このシートを印刷しＦＡＸして下さい。'!A128,'②講座希望を入力して下さい。'!$A$9:$AV$145,3,FALSE))</f>
      </c>
      <c r="F128" s="476"/>
      <c r="G128" s="476"/>
      <c r="H128" s="476"/>
      <c r="I128" s="476"/>
      <c r="J128" s="477"/>
      <c r="K128" s="471">
        <f>IF(VLOOKUP('③このシートを印刷しＦＡＸして下さい。'!A128,'②講座希望を入力して下さい。'!$A$9:$AV$145,4,FALSE)="","",VLOOKUP('③このシートを印刷しＦＡＸして下さい。'!A128,'②講座希望を入力して下さい。'!$A$9:$AV$145,4,FALSE))</f>
      </c>
      <c r="L128" s="472"/>
      <c r="M128" s="471">
        <f>IF(VLOOKUP('③このシートを印刷しＦＡＸして下さい。'!A128,'②講座希望を入力して下さい。'!$A$9:$AV$145,5,FALSE)="","",VLOOKUP('③このシートを印刷しＦＡＸして下さい。'!A128,'②講座希望を入力して下さい。'!$A$9:$AV$145,5,FALSE))</f>
      </c>
      <c r="N128" s="472"/>
      <c r="O128" s="471">
        <f>IF(VLOOKUP('③このシートを印刷しＦＡＸして下さい。'!A128,'②講座希望を入力して下さい。'!$A$9:$AV$145,6,FALSE)="","",VLOOKUP('③このシートを印刷しＦＡＸして下さい。'!A128,'②講座希望を入力して下さい。'!$A$9:$AV$145,6,FALSE))</f>
      </c>
      <c r="P128" s="472"/>
      <c r="Q128" s="486" t="s">
        <v>223</v>
      </c>
      <c r="R128" s="487"/>
      <c r="S128" s="464">
        <f>IF(VLOOKUP('③このシートを印刷しＦＡＸして下さい。'!A128,'②講座希望を入力して下さい。'!$A$9:$AV$145,9,FALSE)="","",VLOOKUP('③このシートを印刷しＦＡＸして下さい。'!A128,'②講座希望を入力して下さい。'!$A$9:$AV$145,9,FALSE))</f>
      </c>
      <c r="T128" s="465"/>
      <c r="U128" s="466"/>
      <c r="V128" s="464">
        <f>IF(VLOOKUP('③このシートを印刷しＦＡＸして下さい。'!A128,'②講座希望を入力して下さい。'!$A$9:$AV$145,10,FALSE)="","",VLOOKUP('③このシートを印刷しＦＡＸして下さい。'!A128,'②講座希望を入力して下さい。'!$A$9:$AV$145,10,FALSE))</f>
      </c>
      <c r="W128" s="465"/>
      <c r="X128" s="466"/>
      <c r="Y128" s="464">
        <f>IF(VLOOKUP('③このシートを印刷しＦＡＸして下さい。'!A128,'②講座希望を入力して下さい。'!$A$9:$BX$145,51,FALSE)="","",VLOOKUP('③このシートを印刷しＦＡＸして下さい。'!A128,'②講座希望を入力して下さい。'!$A$9:$BX$145,51,FALSE))</f>
      </c>
      <c r="Z128" s="465"/>
      <c r="AA128" s="465"/>
      <c r="AB128" s="466"/>
      <c r="AC128" s="464">
        <f>IF(VLOOKUP('③このシートを印刷しＦＡＸして下さい。'!A128,'②講座希望を入力して下さい。'!$A$9:$BX$145,52,FALSE)="","",VLOOKUP('③このシートを印刷しＦＡＸして下さい。'!A128,'②講座希望を入力して下さい。'!$A$9:$BX$145,52,FALSE))</f>
      </c>
      <c r="AD128" s="465"/>
      <c r="AE128" s="466"/>
      <c r="AF128" s="464">
        <f>IF(VLOOKUP('③このシートを印刷しＦＡＸして下さい。'!A128,'②講座希望を入力して下さい。'!$A$9:$BX$145,53,FALSE)="","",VLOOKUP('③このシートを印刷しＦＡＸして下さい。'!A128,'②講座希望を入力して下さい。'!$A$9:$BX$145,53,FALSE))</f>
      </c>
      <c r="AG128" s="465"/>
      <c r="AH128" s="465"/>
      <c r="AI128" s="466"/>
      <c r="AJ128" s="464">
        <f>IF(VLOOKUP('③このシートを印刷しＦＡＸして下さい。'!A128,'②講座希望を入力して下さい。'!$A$9:$BX$145,54,FALSE)="","",VLOOKUP('③このシートを印刷しＦＡＸして下さい。'!A128,'②講座希望を入力して下さい。'!$A$9:$BX$145,54,FALSE))</f>
      </c>
      <c r="AK128" s="465"/>
      <c r="AL128" s="466"/>
      <c r="AM128" s="464">
        <f>IF(VLOOKUP('③このシートを印刷しＦＡＸして下さい。'!A128,'②講座希望を入力して下さい。'!$A$9:$BX$145,55,FALSE)="","",VLOOKUP('③このシートを印刷しＦＡＸして下さい。'!A128,'②講座希望を入力して下さい。'!$A$9:$BX$145,55,FALSE))</f>
      </c>
      <c r="AN128" s="465"/>
      <c r="AO128" s="465"/>
      <c r="AP128" s="466"/>
      <c r="AQ128" s="464">
        <f>IF(VLOOKUP('③このシートを印刷しＦＡＸして下さい。'!A128,'②講座希望を入力して下さい。'!$A$9:$BX$145,56,FALSE)="","",VLOOKUP('③このシートを印刷しＦＡＸして下さい。'!A128,'②講座希望を入力して下さい。'!$A$9:$BX$145,56,FALSE))</f>
      </c>
      <c r="AR128" s="465"/>
      <c r="AS128" s="465"/>
      <c r="AT128" s="421">
        <f>IF(E128="","",IF('②講座希望を入力して下さい。'!BP33&lt;&gt;"",'②講座希望を入力して下さい。'!BP33,"登録完了　・　要選択"))</f>
      </c>
    </row>
    <row r="129" spans="1:46" ht="18" customHeight="1" thickBot="1">
      <c r="A129" s="490"/>
      <c r="B129" s="491"/>
      <c r="C129" s="481"/>
      <c r="D129" s="482"/>
      <c r="E129" s="483"/>
      <c r="F129" s="484"/>
      <c r="G129" s="484"/>
      <c r="H129" s="484"/>
      <c r="I129" s="484"/>
      <c r="J129" s="485"/>
      <c r="K129" s="481"/>
      <c r="L129" s="482"/>
      <c r="M129" s="481"/>
      <c r="N129" s="482"/>
      <c r="O129" s="481"/>
      <c r="P129" s="482"/>
      <c r="Q129" s="488" t="s">
        <v>224</v>
      </c>
      <c r="R129" s="489"/>
      <c r="S129" s="461">
        <f>IF(VLOOKUP('③このシートを印刷しＦＡＸして下さい。'!A128,'②講座希望を入力して下さい。'!$A$9:$BX$145,29,FALSE)="","",VLOOKUP('③このシートを印刷しＦＡＸして下さい。'!A128,'②講座希望を入力して下さい。'!$A$9:$BX$145,29,FALSE))</f>
      </c>
      <c r="T129" s="462"/>
      <c r="U129" s="463"/>
      <c r="V129" s="461">
        <f>IF(VLOOKUP('③このシートを印刷しＦＡＸして下さい。'!A128,'②講座希望を入力して下さい。'!$A$9:$BX$145,30,FALSE)="","",VLOOKUP('③このシートを印刷しＦＡＸして下さい。'!A128,'②講座希望を入力して下さい。'!$A$9:$BX$145,30,FALSE))</f>
      </c>
      <c r="W129" s="462"/>
      <c r="X129" s="463"/>
      <c r="Y129" s="461">
        <f>IF(VLOOKUP('③このシートを印刷しＦＡＸして下さい。'!A128,'②講座希望を入力して下さい。'!$A$9:$BX$145,57,FALSE)="","",VLOOKUP('③このシートを印刷しＦＡＸして下さい。'!A128,'②講座希望を入力して下さい。'!$A$9:$BX$145,57,FALSE))</f>
      </c>
      <c r="Z129" s="462"/>
      <c r="AA129" s="462"/>
      <c r="AB129" s="463"/>
      <c r="AC129" s="461">
        <f>IF(VLOOKUP('③このシートを印刷しＦＡＸして下さい。'!A128,'②講座希望を入力して下さい。'!$A$9:$BX$145,58,FALSE)="","",VLOOKUP('③このシートを印刷しＦＡＸして下さい。'!A128,'②講座希望を入力して下さい。'!$A$9:$BX$145,58,FALSE))</f>
      </c>
      <c r="AD129" s="462"/>
      <c r="AE129" s="463"/>
      <c r="AF129" s="461">
        <f>IF(VLOOKUP('③このシートを印刷しＦＡＸして下さい。'!A128,'②講座希望を入力して下さい。'!$A$9:$BX$145,59,FALSE)="","",VLOOKUP('③このシートを印刷しＦＡＸして下さい。'!A128,'②講座希望を入力して下さい。'!$A$9:$BX$145,59,FALSE))</f>
      </c>
      <c r="AG129" s="462"/>
      <c r="AH129" s="462"/>
      <c r="AI129" s="463"/>
      <c r="AJ129" s="461">
        <f>IF(VLOOKUP('③このシートを印刷しＦＡＸして下さい。'!A128,'②講座希望を入力して下さい。'!$A$9:$BX$145,60,FALSE)="","",VLOOKUP('③このシートを印刷しＦＡＸして下さい。'!A128,'②講座希望を入力して下さい。'!$A$9:$BX$145,60,FALSE))</f>
      </c>
      <c r="AK129" s="462"/>
      <c r="AL129" s="463"/>
      <c r="AM129" s="461">
        <f>IF(VLOOKUP('③このシートを印刷しＦＡＸして下さい。'!A128,'②講座希望を入力して下さい。'!$A$9:$BX$145,61,FALSE)="","",VLOOKUP('③このシートを印刷しＦＡＸして下さい。'!A128,'②講座希望を入力して下さい。'!$A$9:$BX$145,61,FALSE))</f>
      </c>
      <c r="AN129" s="462"/>
      <c r="AO129" s="462"/>
      <c r="AP129" s="463"/>
      <c r="AQ129" s="461">
        <f>IF(VLOOKUP('③このシートを印刷しＦＡＸして下さい。'!A128,'②講座希望を入力して下さい。'!$A$9:$BX$145,62,FALSE)="","",VLOOKUP('③このシートを印刷しＦＡＸして下さい。'!A128,'②講座希望を入力して下さい。'!$A$9:$BX$145,62,FALSE))</f>
      </c>
      <c r="AR129" s="462"/>
      <c r="AS129" s="462"/>
      <c r="AT129" s="422"/>
    </row>
    <row r="130" spans="1:46" ht="18" customHeight="1" thickTop="1">
      <c r="A130" s="469">
        <v>26</v>
      </c>
      <c r="B130" s="470"/>
      <c r="C130" s="471">
        <f>IF(VLOOKUP('③このシートを印刷しＦＡＸして下さい。'!A130,'②講座希望を入力して下さい。'!$A$9:$AV$145,2,FALSE)="","",VLOOKUP('③このシートを印刷しＦＡＸして下さい。'!A130,'②講座希望を入力して下さい。'!$A$9:$AV$145,2,FALSE))</f>
      </c>
      <c r="D130" s="472"/>
      <c r="E130" s="475">
        <f>IF(VLOOKUP('③このシートを印刷しＦＡＸして下さい。'!A130,'②講座希望を入力して下さい。'!$A$9:$AV$145,3,FALSE)="","",VLOOKUP('③このシートを印刷しＦＡＸして下さい。'!A130,'②講座希望を入力して下さい。'!$A$9:$AV$145,3,FALSE))</f>
      </c>
      <c r="F130" s="476"/>
      <c r="G130" s="476"/>
      <c r="H130" s="476"/>
      <c r="I130" s="476"/>
      <c r="J130" s="477"/>
      <c r="K130" s="471">
        <f>IF(VLOOKUP('③このシートを印刷しＦＡＸして下さい。'!A130,'②講座希望を入力して下さい。'!$A$9:$AV$145,4,FALSE)="","",VLOOKUP('③このシートを印刷しＦＡＸして下さい。'!A130,'②講座希望を入力して下さい。'!$A$9:$AV$145,4,FALSE))</f>
      </c>
      <c r="L130" s="472"/>
      <c r="M130" s="471">
        <f>IF(VLOOKUP('③このシートを印刷しＦＡＸして下さい。'!A130,'②講座希望を入力して下さい。'!$A$9:$AV$145,5,FALSE)="","",VLOOKUP('③このシートを印刷しＦＡＸして下さい。'!A130,'②講座希望を入力して下さい。'!$A$9:$AV$145,5,FALSE))</f>
      </c>
      <c r="N130" s="472"/>
      <c r="O130" s="471">
        <f>IF(VLOOKUP('③このシートを印刷しＦＡＸして下さい。'!A130,'②講座希望を入力して下さい。'!$A$9:$AV$145,6,FALSE)="","",VLOOKUP('③このシートを印刷しＦＡＸして下さい。'!A130,'②講座希望を入力して下さい。'!$A$9:$AV$145,6,FALSE))</f>
      </c>
      <c r="P130" s="472"/>
      <c r="Q130" s="486" t="s">
        <v>223</v>
      </c>
      <c r="R130" s="487"/>
      <c r="S130" s="464">
        <f>IF(VLOOKUP('③このシートを印刷しＦＡＸして下さい。'!A130,'②講座希望を入力して下さい。'!$A$9:$AV$145,9,FALSE)="","",VLOOKUP('③このシートを印刷しＦＡＸして下さい。'!A130,'②講座希望を入力して下さい。'!$A$9:$AV$145,9,FALSE))</f>
      </c>
      <c r="T130" s="465"/>
      <c r="U130" s="466"/>
      <c r="V130" s="464">
        <f>IF(VLOOKUP('③このシートを印刷しＦＡＸして下さい。'!A130,'②講座希望を入力して下さい。'!$A$9:$AV$145,10,FALSE)="","",VLOOKUP('③このシートを印刷しＦＡＸして下さい。'!A130,'②講座希望を入力して下さい。'!$A$9:$AV$145,10,FALSE))</f>
      </c>
      <c r="W130" s="465"/>
      <c r="X130" s="466"/>
      <c r="Y130" s="464">
        <f>IF(VLOOKUP('③このシートを印刷しＦＡＸして下さい。'!A130,'②講座希望を入力して下さい。'!$A$9:$BX$145,51,FALSE)="","",VLOOKUP('③このシートを印刷しＦＡＸして下さい。'!A130,'②講座希望を入力して下さい。'!$A$9:$BX$145,51,FALSE))</f>
      </c>
      <c r="Z130" s="465"/>
      <c r="AA130" s="465"/>
      <c r="AB130" s="466"/>
      <c r="AC130" s="464">
        <f>IF(VLOOKUP('③このシートを印刷しＦＡＸして下さい。'!A130,'②講座希望を入力して下さい。'!$A$9:$BX$145,52,FALSE)="","",VLOOKUP('③このシートを印刷しＦＡＸして下さい。'!A130,'②講座希望を入力して下さい。'!$A$9:$BX$145,52,FALSE))</f>
      </c>
      <c r="AD130" s="465"/>
      <c r="AE130" s="466"/>
      <c r="AF130" s="464">
        <f>IF(VLOOKUP('③このシートを印刷しＦＡＸして下さい。'!A130,'②講座希望を入力して下さい。'!$A$9:$BX$145,53,FALSE)="","",VLOOKUP('③このシートを印刷しＦＡＸして下さい。'!A130,'②講座希望を入力して下さい。'!$A$9:$BX$145,53,FALSE))</f>
      </c>
      <c r="AG130" s="465"/>
      <c r="AH130" s="465"/>
      <c r="AI130" s="466"/>
      <c r="AJ130" s="464">
        <f>IF(VLOOKUP('③このシートを印刷しＦＡＸして下さい。'!A130,'②講座希望を入力して下さい。'!$A$9:$BX$145,54,FALSE)="","",VLOOKUP('③このシートを印刷しＦＡＸして下さい。'!A130,'②講座希望を入力して下さい。'!$A$9:$BX$145,54,FALSE))</f>
      </c>
      <c r="AK130" s="465"/>
      <c r="AL130" s="466"/>
      <c r="AM130" s="464">
        <f>IF(VLOOKUP('③このシートを印刷しＦＡＸして下さい。'!A130,'②講座希望を入力して下さい。'!$A$9:$BX$145,55,FALSE)="","",VLOOKUP('③このシートを印刷しＦＡＸして下さい。'!A130,'②講座希望を入力して下さい。'!$A$9:$BX$145,55,FALSE))</f>
      </c>
      <c r="AN130" s="465"/>
      <c r="AO130" s="465"/>
      <c r="AP130" s="466"/>
      <c r="AQ130" s="464">
        <f>IF(VLOOKUP('③このシートを印刷しＦＡＸして下さい。'!A130,'②講座希望を入力して下さい。'!$A$9:$BX$145,56,FALSE)="","",VLOOKUP('③このシートを印刷しＦＡＸして下さい。'!A130,'②講座希望を入力して下さい。'!$A$9:$BX$145,56,FALSE))</f>
      </c>
      <c r="AR130" s="465"/>
      <c r="AS130" s="465"/>
      <c r="AT130" s="421">
        <f>IF(E130="","",IF('②講座希望を入力して下さい。'!BP34&lt;&gt;"",'②講座希望を入力して下さい。'!BP34,"登録完了　・　要選択"))</f>
      </c>
    </row>
    <row r="131" spans="1:46" ht="18" customHeight="1" thickBot="1">
      <c r="A131" s="490"/>
      <c r="B131" s="491"/>
      <c r="C131" s="481"/>
      <c r="D131" s="482"/>
      <c r="E131" s="483"/>
      <c r="F131" s="484"/>
      <c r="G131" s="484"/>
      <c r="H131" s="484"/>
      <c r="I131" s="484"/>
      <c r="J131" s="485"/>
      <c r="K131" s="481"/>
      <c r="L131" s="482"/>
      <c r="M131" s="481"/>
      <c r="N131" s="482"/>
      <c r="O131" s="481"/>
      <c r="P131" s="482"/>
      <c r="Q131" s="488" t="s">
        <v>224</v>
      </c>
      <c r="R131" s="489"/>
      <c r="S131" s="461">
        <f>IF(VLOOKUP('③このシートを印刷しＦＡＸして下さい。'!A130,'②講座希望を入力して下さい。'!$A$9:$BX$145,29,FALSE)="","",VLOOKUP('③このシートを印刷しＦＡＸして下さい。'!A130,'②講座希望を入力して下さい。'!$A$9:$BX$145,29,FALSE))</f>
      </c>
      <c r="T131" s="462"/>
      <c r="U131" s="463"/>
      <c r="V131" s="461">
        <f>IF(VLOOKUP('③このシートを印刷しＦＡＸして下さい。'!A130,'②講座希望を入力して下さい。'!$A$9:$BX$145,30,FALSE)="","",VLOOKUP('③このシートを印刷しＦＡＸして下さい。'!A130,'②講座希望を入力して下さい。'!$A$9:$BX$145,30,FALSE))</f>
      </c>
      <c r="W131" s="462"/>
      <c r="X131" s="463"/>
      <c r="Y131" s="461">
        <f>IF(VLOOKUP('③このシートを印刷しＦＡＸして下さい。'!A130,'②講座希望を入力して下さい。'!$A$9:$BX$145,57,FALSE)="","",VLOOKUP('③このシートを印刷しＦＡＸして下さい。'!A130,'②講座希望を入力して下さい。'!$A$9:$BX$145,57,FALSE))</f>
      </c>
      <c r="Z131" s="462"/>
      <c r="AA131" s="462"/>
      <c r="AB131" s="463"/>
      <c r="AC131" s="461">
        <f>IF(VLOOKUP('③このシートを印刷しＦＡＸして下さい。'!A130,'②講座希望を入力して下さい。'!$A$9:$BX$145,58,FALSE)="","",VLOOKUP('③このシートを印刷しＦＡＸして下さい。'!A130,'②講座希望を入力して下さい。'!$A$9:$BX$145,58,FALSE))</f>
      </c>
      <c r="AD131" s="462"/>
      <c r="AE131" s="463"/>
      <c r="AF131" s="461">
        <f>IF(VLOOKUP('③このシートを印刷しＦＡＸして下さい。'!A130,'②講座希望を入力して下さい。'!$A$9:$BX$145,59,FALSE)="","",VLOOKUP('③このシートを印刷しＦＡＸして下さい。'!A130,'②講座希望を入力して下さい。'!$A$9:$BX$145,59,FALSE))</f>
      </c>
      <c r="AG131" s="462"/>
      <c r="AH131" s="462"/>
      <c r="AI131" s="463"/>
      <c r="AJ131" s="461">
        <f>IF(VLOOKUP('③このシートを印刷しＦＡＸして下さい。'!A130,'②講座希望を入力して下さい。'!$A$9:$BX$145,60,FALSE)="","",VLOOKUP('③このシートを印刷しＦＡＸして下さい。'!A130,'②講座希望を入力して下さい。'!$A$9:$BX$145,60,FALSE))</f>
      </c>
      <c r="AK131" s="462"/>
      <c r="AL131" s="463"/>
      <c r="AM131" s="461">
        <f>IF(VLOOKUP('③このシートを印刷しＦＡＸして下さい。'!A130,'②講座希望を入力して下さい。'!$A$9:$BX$145,61,FALSE)="","",VLOOKUP('③このシートを印刷しＦＡＸして下さい。'!A130,'②講座希望を入力して下さい。'!$A$9:$BX$145,61,FALSE))</f>
      </c>
      <c r="AN131" s="462"/>
      <c r="AO131" s="462"/>
      <c r="AP131" s="463"/>
      <c r="AQ131" s="461">
        <f>IF(VLOOKUP('③このシートを印刷しＦＡＸして下さい。'!A130,'②講座希望を入力して下さい。'!$A$9:$BX$145,62,FALSE)="","",VLOOKUP('③このシートを印刷しＦＡＸして下さい。'!A130,'②講座希望を入力して下さい。'!$A$9:$BX$145,62,FALSE))</f>
      </c>
      <c r="AR131" s="462"/>
      <c r="AS131" s="462"/>
      <c r="AT131" s="422"/>
    </row>
    <row r="132" spans="1:46" ht="18" customHeight="1" thickTop="1">
      <c r="A132" s="448">
        <v>27</v>
      </c>
      <c r="B132" s="449"/>
      <c r="C132" s="471">
        <f>IF(VLOOKUP('③このシートを印刷しＦＡＸして下さい。'!A132,'②講座希望を入力して下さい。'!$A$9:$AV$145,2,FALSE)="","",VLOOKUP('③このシートを印刷しＦＡＸして下さい。'!A132,'②講座希望を入力して下さい。'!$A$9:$AV$145,2,FALSE))</f>
      </c>
      <c r="D132" s="472"/>
      <c r="E132" s="475">
        <f>IF(VLOOKUP('③このシートを印刷しＦＡＸして下さい。'!A132,'②講座希望を入力して下さい。'!$A$9:$AV$145,3,FALSE)="","",VLOOKUP('③このシートを印刷しＦＡＸして下さい。'!A132,'②講座希望を入力して下さい。'!$A$9:$AV$145,3,FALSE))</f>
      </c>
      <c r="F132" s="476"/>
      <c r="G132" s="476"/>
      <c r="H132" s="476"/>
      <c r="I132" s="476"/>
      <c r="J132" s="477"/>
      <c r="K132" s="471">
        <f>IF(VLOOKUP('③このシートを印刷しＦＡＸして下さい。'!A132,'②講座希望を入力して下さい。'!$A$9:$AV$145,4,FALSE)="","",VLOOKUP('③このシートを印刷しＦＡＸして下さい。'!A132,'②講座希望を入力して下さい。'!$A$9:$AV$145,4,FALSE))</f>
      </c>
      <c r="L132" s="472"/>
      <c r="M132" s="471">
        <f>IF(VLOOKUP('③このシートを印刷しＦＡＸして下さい。'!A132,'②講座希望を入力して下さい。'!$A$9:$AV$145,5,FALSE)="","",VLOOKUP('③このシートを印刷しＦＡＸして下さい。'!A132,'②講座希望を入力して下さい。'!$A$9:$AV$145,5,FALSE))</f>
      </c>
      <c r="N132" s="472"/>
      <c r="O132" s="471">
        <f>IF(VLOOKUP('③このシートを印刷しＦＡＸして下さい。'!A132,'②講座希望を入力して下さい。'!$A$9:$AV$145,6,FALSE)="","",VLOOKUP('③このシートを印刷しＦＡＸして下さい。'!A132,'②講座希望を入力して下さい。'!$A$9:$AV$145,6,FALSE))</f>
      </c>
      <c r="P132" s="472"/>
      <c r="Q132" s="486" t="s">
        <v>223</v>
      </c>
      <c r="R132" s="487"/>
      <c r="S132" s="464">
        <f>IF(VLOOKUP('③このシートを印刷しＦＡＸして下さい。'!A132,'②講座希望を入力して下さい。'!$A$9:$AV$145,9,FALSE)="","",VLOOKUP('③このシートを印刷しＦＡＸして下さい。'!A132,'②講座希望を入力して下さい。'!$A$9:$AV$145,9,FALSE))</f>
      </c>
      <c r="T132" s="465"/>
      <c r="U132" s="466"/>
      <c r="V132" s="464">
        <f>IF(VLOOKUP('③このシートを印刷しＦＡＸして下さい。'!A132,'②講座希望を入力して下さい。'!$A$9:$AV$145,10,FALSE)="","",VLOOKUP('③このシートを印刷しＦＡＸして下さい。'!A132,'②講座希望を入力して下さい。'!$A$9:$AV$145,10,FALSE))</f>
      </c>
      <c r="W132" s="465"/>
      <c r="X132" s="466"/>
      <c r="Y132" s="464">
        <f>IF(VLOOKUP('③このシートを印刷しＦＡＸして下さい。'!A132,'②講座希望を入力して下さい。'!$A$9:$BX$145,51,FALSE)="","",VLOOKUP('③このシートを印刷しＦＡＸして下さい。'!A132,'②講座希望を入力して下さい。'!$A$9:$BX$145,51,FALSE))</f>
      </c>
      <c r="Z132" s="465"/>
      <c r="AA132" s="465"/>
      <c r="AB132" s="466"/>
      <c r="AC132" s="464">
        <f>IF(VLOOKUP('③このシートを印刷しＦＡＸして下さい。'!A132,'②講座希望を入力して下さい。'!$A$9:$BX$145,52,FALSE)="","",VLOOKUP('③このシートを印刷しＦＡＸして下さい。'!A132,'②講座希望を入力して下さい。'!$A$9:$BX$145,52,FALSE))</f>
      </c>
      <c r="AD132" s="465"/>
      <c r="AE132" s="466"/>
      <c r="AF132" s="464">
        <f>IF(VLOOKUP('③このシートを印刷しＦＡＸして下さい。'!A132,'②講座希望を入力して下さい。'!$A$9:$BX$145,53,FALSE)="","",VLOOKUP('③このシートを印刷しＦＡＸして下さい。'!A132,'②講座希望を入力して下さい。'!$A$9:$BX$145,53,FALSE))</f>
      </c>
      <c r="AG132" s="465"/>
      <c r="AH132" s="465"/>
      <c r="AI132" s="466"/>
      <c r="AJ132" s="464">
        <f>IF(VLOOKUP('③このシートを印刷しＦＡＸして下さい。'!A132,'②講座希望を入力して下さい。'!$A$9:$BX$145,54,FALSE)="","",VLOOKUP('③このシートを印刷しＦＡＸして下さい。'!A132,'②講座希望を入力して下さい。'!$A$9:$BX$145,54,FALSE))</f>
      </c>
      <c r="AK132" s="465"/>
      <c r="AL132" s="466"/>
      <c r="AM132" s="464">
        <f>IF(VLOOKUP('③このシートを印刷しＦＡＸして下さい。'!A132,'②講座希望を入力して下さい。'!$A$9:$BX$145,55,FALSE)="","",VLOOKUP('③このシートを印刷しＦＡＸして下さい。'!A132,'②講座希望を入力して下さい。'!$A$9:$BX$145,55,FALSE))</f>
      </c>
      <c r="AN132" s="465"/>
      <c r="AO132" s="465"/>
      <c r="AP132" s="466"/>
      <c r="AQ132" s="464">
        <f>IF(VLOOKUP('③このシートを印刷しＦＡＸして下さい。'!A132,'②講座希望を入力して下さい。'!$A$9:$BX$145,56,FALSE)="","",VLOOKUP('③このシートを印刷しＦＡＸして下さい。'!A132,'②講座希望を入力して下さい。'!$A$9:$BX$145,56,FALSE))</f>
      </c>
      <c r="AR132" s="465"/>
      <c r="AS132" s="465"/>
      <c r="AT132" s="421">
        <f>IF(E132="","",IF('②講座希望を入力して下さい。'!BP35&lt;&gt;"",'②講座希望を入力して下さい。'!BP35,"登録完了　・　要選択"))</f>
      </c>
    </row>
    <row r="133" spans="1:46" ht="18" customHeight="1" thickBot="1">
      <c r="A133" s="448"/>
      <c r="B133" s="449"/>
      <c r="C133" s="481"/>
      <c r="D133" s="482"/>
      <c r="E133" s="483"/>
      <c r="F133" s="484"/>
      <c r="G133" s="484"/>
      <c r="H133" s="484"/>
      <c r="I133" s="484"/>
      <c r="J133" s="485"/>
      <c r="K133" s="481"/>
      <c r="L133" s="482"/>
      <c r="M133" s="481"/>
      <c r="N133" s="482"/>
      <c r="O133" s="481"/>
      <c r="P133" s="482"/>
      <c r="Q133" s="488" t="s">
        <v>224</v>
      </c>
      <c r="R133" s="489"/>
      <c r="S133" s="461">
        <f>IF(VLOOKUP('③このシートを印刷しＦＡＸして下さい。'!A132,'②講座希望を入力して下さい。'!$A$9:$BX$145,29,FALSE)="","",VLOOKUP('③このシートを印刷しＦＡＸして下さい。'!A132,'②講座希望を入力して下さい。'!$A$9:$BX$145,29,FALSE))</f>
      </c>
      <c r="T133" s="462"/>
      <c r="U133" s="463"/>
      <c r="V133" s="461">
        <f>IF(VLOOKUP('③このシートを印刷しＦＡＸして下さい。'!A132,'②講座希望を入力して下さい。'!$A$9:$BX$145,30,FALSE)="","",VLOOKUP('③このシートを印刷しＦＡＸして下さい。'!A132,'②講座希望を入力して下さい。'!$A$9:$BX$145,30,FALSE))</f>
      </c>
      <c r="W133" s="462"/>
      <c r="X133" s="463"/>
      <c r="Y133" s="461">
        <f>IF(VLOOKUP('③このシートを印刷しＦＡＸして下さい。'!A132,'②講座希望を入力して下さい。'!$A$9:$BX$145,57,FALSE)="","",VLOOKUP('③このシートを印刷しＦＡＸして下さい。'!A132,'②講座希望を入力して下さい。'!$A$9:$BX$145,57,FALSE))</f>
      </c>
      <c r="Z133" s="462"/>
      <c r="AA133" s="462"/>
      <c r="AB133" s="463"/>
      <c r="AC133" s="461">
        <f>IF(VLOOKUP('③このシートを印刷しＦＡＸして下さい。'!A132,'②講座希望を入力して下さい。'!$A$9:$BX$145,58,FALSE)="","",VLOOKUP('③このシートを印刷しＦＡＸして下さい。'!A132,'②講座希望を入力して下さい。'!$A$9:$BX$145,58,FALSE))</f>
      </c>
      <c r="AD133" s="462"/>
      <c r="AE133" s="463"/>
      <c r="AF133" s="461">
        <f>IF(VLOOKUP('③このシートを印刷しＦＡＸして下さい。'!A132,'②講座希望を入力して下さい。'!$A$9:$BX$145,59,FALSE)="","",VLOOKUP('③このシートを印刷しＦＡＸして下さい。'!A132,'②講座希望を入力して下さい。'!$A$9:$BX$145,59,FALSE))</f>
      </c>
      <c r="AG133" s="462"/>
      <c r="AH133" s="462"/>
      <c r="AI133" s="463"/>
      <c r="AJ133" s="461">
        <f>IF(VLOOKUP('③このシートを印刷しＦＡＸして下さい。'!A132,'②講座希望を入力して下さい。'!$A$9:$BX$145,60,FALSE)="","",VLOOKUP('③このシートを印刷しＦＡＸして下さい。'!A132,'②講座希望を入力して下さい。'!$A$9:$BX$145,60,FALSE))</f>
      </c>
      <c r="AK133" s="462"/>
      <c r="AL133" s="463"/>
      <c r="AM133" s="461">
        <f>IF(VLOOKUP('③このシートを印刷しＦＡＸして下さい。'!A132,'②講座希望を入力して下さい。'!$A$9:$BX$145,61,FALSE)="","",VLOOKUP('③このシートを印刷しＦＡＸして下さい。'!A132,'②講座希望を入力して下さい。'!$A$9:$BX$145,61,FALSE))</f>
      </c>
      <c r="AN133" s="462"/>
      <c r="AO133" s="462"/>
      <c r="AP133" s="463"/>
      <c r="AQ133" s="461">
        <f>IF(VLOOKUP('③このシートを印刷しＦＡＸして下さい。'!A132,'②講座希望を入力して下さい。'!$A$9:$BX$145,62,FALSE)="","",VLOOKUP('③このシートを印刷しＦＡＸして下さい。'!A132,'②講座希望を入力して下さい。'!$A$9:$BX$145,62,FALSE))</f>
      </c>
      <c r="AR133" s="462"/>
      <c r="AS133" s="462"/>
      <c r="AT133" s="422"/>
    </row>
    <row r="134" spans="1:46" ht="18" customHeight="1" thickTop="1">
      <c r="A134" s="469">
        <v>28</v>
      </c>
      <c r="B134" s="470"/>
      <c r="C134" s="471">
        <f>IF(VLOOKUP('③このシートを印刷しＦＡＸして下さい。'!A134,'②講座希望を入力して下さい。'!$A$9:$AV$145,2,FALSE)="","",VLOOKUP('③このシートを印刷しＦＡＸして下さい。'!A134,'②講座希望を入力して下さい。'!$A$9:$AV$145,2,FALSE))</f>
      </c>
      <c r="D134" s="472"/>
      <c r="E134" s="475">
        <f>IF(VLOOKUP('③このシートを印刷しＦＡＸして下さい。'!A134,'②講座希望を入力して下さい。'!$A$9:$AV$145,3,FALSE)="","",VLOOKUP('③このシートを印刷しＦＡＸして下さい。'!A134,'②講座希望を入力して下さい。'!$A$9:$AV$145,3,FALSE))</f>
      </c>
      <c r="F134" s="476"/>
      <c r="G134" s="476"/>
      <c r="H134" s="476"/>
      <c r="I134" s="476"/>
      <c r="J134" s="477"/>
      <c r="K134" s="471">
        <f>IF(VLOOKUP('③このシートを印刷しＦＡＸして下さい。'!A134,'②講座希望を入力して下さい。'!$A$9:$AV$145,4,FALSE)="","",VLOOKUP('③このシートを印刷しＦＡＸして下さい。'!A134,'②講座希望を入力して下さい。'!$A$9:$AV$145,4,FALSE))</f>
      </c>
      <c r="L134" s="472"/>
      <c r="M134" s="471">
        <f>IF(VLOOKUP('③このシートを印刷しＦＡＸして下さい。'!A134,'②講座希望を入力して下さい。'!$A$9:$AV$145,5,FALSE)="","",VLOOKUP('③このシートを印刷しＦＡＸして下さい。'!A134,'②講座希望を入力して下さい。'!$A$9:$AV$145,5,FALSE))</f>
      </c>
      <c r="N134" s="472"/>
      <c r="O134" s="471">
        <f>IF(VLOOKUP('③このシートを印刷しＦＡＸして下さい。'!A134,'②講座希望を入力して下さい。'!$A$9:$AV$145,6,FALSE)="","",VLOOKUP('③このシートを印刷しＦＡＸして下さい。'!A134,'②講座希望を入力して下さい。'!$A$9:$AV$145,6,FALSE))</f>
      </c>
      <c r="P134" s="472"/>
      <c r="Q134" s="486" t="s">
        <v>223</v>
      </c>
      <c r="R134" s="487"/>
      <c r="S134" s="464">
        <f>IF(VLOOKUP('③このシートを印刷しＦＡＸして下さい。'!A134,'②講座希望を入力して下さい。'!$A$9:$AV$145,9,FALSE)="","",VLOOKUP('③このシートを印刷しＦＡＸして下さい。'!A134,'②講座希望を入力して下さい。'!$A$9:$AV$145,9,FALSE))</f>
      </c>
      <c r="T134" s="465"/>
      <c r="U134" s="466"/>
      <c r="V134" s="464">
        <f>IF(VLOOKUP('③このシートを印刷しＦＡＸして下さい。'!A134,'②講座希望を入力して下さい。'!$A$9:$AV$145,10,FALSE)="","",VLOOKUP('③このシートを印刷しＦＡＸして下さい。'!A134,'②講座希望を入力して下さい。'!$A$9:$AV$145,10,FALSE))</f>
      </c>
      <c r="W134" s="465"/>
      <c r="X134" s="466"/>
      <c r="Y134" s="464">
        <f>IF(VLOOKUP('③このシートを印刷しＦＡＸして下さい。'!A134,'②講座希望を入力して下さい。'!$A$9:$BX$145,51,FALSE)="","",VLOOKUP('③このシートを印刷しＦＡＸして下さい。'!A134,'②講座希望を入力して下さい。'!$A$9:$BX$145,51,FALSE))</f>
      </c>
      <c r="Z134" s="465"/>
      <c r="AA134" s="465"/>
      <c r="AB134" s="466"/>
      <c r="AC134" s="464">
        <f>IF(VLOOKUP('③このシートを印刷しＦＡＸして下さい。'!A134,'②講座希望を入力して下さい。'!$A$9:$BX$145,52,FALSE)="","",VLOOKUP('③このシートを印刷しＦＡＸして下さい。'!A134,'②講座希望を入力して下さい。'!$A$9:$BX$145,52,FALSE))</f>
      </c>
      <c r="AD134" s="465"/>
      <c r="AE134" s="466"/>
      <c r="AF134" s="464">
        <f>IF(VLOOKUP('③このシートを印刷しＦＡＸして下さい。'!A134,'②講座希望を入力して下さい。'!$A$9:$BX$145,53,FALSE)="","",VLOOKUP('③このシートを印刷しＦＡＸして下さい。'!A134,'②講座希望を入力して下さい。'!$A$9:$BX$145,53,FALSE))</f>
      </c>
      <c r="AG134" s="465"/>
      <c r="AH134" s="465"/>
      <c r="AI134" s="466"/>
      <c r="AJ134" s="464">
        <f>IF(VLOOKUP('③このシートを印刷しＦＡＸして下さい。'!A134,'②講座希望を入力して下さい。'!$A$9:$BX$145,54,FALSE)="","",VLOOKUP('③このシートを印刷しＦＡＸして下さい。'!A134,'②講座希望を入力して下さい。'!$A$9:$BX$145,54,FALSE))</f>
      </c>
      <c r="AK134" s="465"/>
      <c r="AL134" s="466"/>
      <c r="AM134" s="464">
        <f>IF(VLOOKUP('③このシートを印刷しＦＡＸして下さい。'!A134,'②講座希望を入力して下さい。'!$A$9:$BX$145,55,FALSE)="","",VLOOKUP('③このシートを印刷しＦＡＸして下さい。'!A134,'②講座希望を入力して下さい。'!$A$9:$BX$145,55,FALSE))</f>
      </c>
      <c r="AN134" s="465"/>
      <c r="AO134" s="465"/>
      <c r="AP134" s="466"/>
      <c r="AQ134" s="464">
        <f>IF(VLOOKUP('③このシートを印刷しＦＡＸして下さい。'!A134,'②講座希望を入力して下さい。'!$A$9:$BX$145,56,FALSE)="","",VLOOKUP('③このシートを印刷しＦＡＸして下さい。'!A134,'②講座希望を入力して下さい。'!$A$9:$BX$145,56,FALSE))</f>
      </c>
      <c r="AR134" s="465"/>
      <c r="AS134" s="465"/>
      <c r="AT134" s="421">
        <f>IF(E134="","",IF('②講座希望を入力して下さい。'!BP36&lt;&gt;"",'②講座希望を入力して下さい。'!BP36,"登録完了　・　要選択"))</f>
      </c>
    </row>
    <row r="135" spans="1:46" ht="18" customHeight="1" thickBot="1">
      <c r="A135" s="450"/>
      <c r="B135" s="451"/>
      <c r="C135" s="473"/>
      <c r="D135" s="474"/>
      <c r="E135" s="478"/>
      <c r="F135" s="479"/>
      <c r="G135" s="479"/>
      <c r="H135" s="479"/>
      <c r="I135" s="479"/>
      <c r="J135" s="480"/>
      <c r="K135" s="473"/>
      <c r="L135" s="474"/>
      <c r="M135" s="473"/>
      <c r="N135" s="474"/>
      <c r="O135" s="473"/>
      <c r="P135" s="474"/>
      <c r="Q135" s="467" t="s">
        <v>224</v>
      </c>
      <c r="R135" s="468"/>
      <c r="S135" s="455">
        <f>IF(VLOOKUP('③このシートを印刷しＦＡＸして下さい。'!A134,'②講座希望を入力して下さい。'!$A$9:$BX$145,29,FALSE)="","",VLOOKUP('③このシートを印刷しＦＡＸして下さい。'!A134,'②講座希望を入力して下さい。'!$A$9:$BX$145,29,FALSE))</f>
      </c>
      <c r="T135" s="456"/>
      <c r="U135" s="457"/>
      <c r="V135" s="455">
        <f>IF(VLOOKUP('③このシートを印刷しＦＡＸして下さい。'!A134,'②講座希望を入力して下さい。'!$A$9:$BX$145,30,FALSE)="","",VLOOKUP('③このシートを印刷しＦＡＸして下さい。'!A134,'②講座希望を入力して下さい。'!$A$9:$BX$145,30,FALSE))</f>
      </c>
      <c r="W135" s="456"/>
      <c r="X135" s="457"/>
      <c r="Y135" s="455">
        <f>IF(VLOOKUP('③このシートを印刷しＦＡＸして下さい。'!A134,'②講座希望を入力して下さい。'!$A$9:$BX$145,57,FALSE)="","",VLOOKUP('③このシートを印刷しＦＡＸして下さい。'!A134,'②講座希望を入力して下さい。'!$A$9:$BX$145,57,FALSE))</f>
      </c>
      <c r="Z135" s="456"/>
      <c r="AA135" s="456"/>
      <c r="AB135" s="457"/>
      <c r="AC135" s="455">
        <f>IF(VLOOKUP('③このシートを印刷しＦＡＸして下さい。'!A134,'②講座希望を入力して下さい。'!$A$9:$BX$145,58,FALSE)="","",VLOOKUP('③このシートを印刷しＦＡＸして下さい。'!A134,'②講座希望を入力して下さい。'!$A$9:$BX$145,58,FALSE))</f>
      </c>
      <c r="AD135" s="456"/>
      <c r="AE135" s="457"/>
      <c r="AF135" s="455">
        <f>IF(VLOOKUP('③このシートを印刷しＦＡＸして下さい。'!A134,'②講座希望を入力して下さい。'!$A$9:$BX$145,59,FALSE)="","",VLOOKUP('③このシートを印刷しＦＡＸして下さい。'!A134,'②講座希望を入力して下さい。'!$A$9:$BX$145,59,FALSE))</f>
      </c>
      <c r="AG135" s="456"/>
      <c r="AH135" s="456"/>
      <c r="AI135" s="457"/>
      <c r="AJ135" s="455">
        <f>IF(VLOOKUP('③このシートを印刷しＦＡＸして下さい。'!A134,'②講座希望を入力して下さい。'!$A$9:$BX$145,60,FALSE)="","",VLOOKUP('③このシートを印刷しＦＡＸして下さい。'!A134,'②講座希望を入力して下さい。'!$A$9:$BX$145,60,FALSE))</f>
      </c>
      <c r="AK135" s="456"/>
      <c r="AL135" s="457"/>
      <c r="AM135" s="455">
        <f>IF(VLOOKUP('③このシートを印刷しＦＡＸして下さい。'!A134,'②講座希望を入力して下さい。'!$A$9:$BX$145,61,FALSE)="","",VLOOKUP('③このシートを印刷しＦＡＸして下さい。'!A134,'②講座希望を入力して下さい。'!$A$9:$BX$145,61,FALSE))</f>
      </c>
      <c r="AN135" s="456"/>
      <c r="AO135" s="456"/>
      <c r="AP135" s="457"/>
      <c r="AQ135" s="455">
        <f>IF(VLOOKUP('③このシートを印刷しＦＡＸして下さい。'!A134,'②講座希望を入力して下さい。'!$A$9:$BX$145,62,FALSE)="","",VLOOKUP('③このシートを印刷しＦＡＸして下さい。'!A134,'②講座希望を入力して下さい。'!$A$9:$BX$145,62,FALSE))</f>
      </c>
      <c r="AR135" s="456"/>
      <c r="AS135" s="456"/>
      <c r="AT135" s="422"/>
    </row>
    <row r="136" spans="1:46" ht="15" customHeight="1" thickBot="1">
      <c r="A136" s="428" t="s">
        <v>373</v>
      </c>
      <c r="B136" s="429"/>
      <c r="C136" s="429"/>
      <c r="D136" s="429"/>
      <c r="E136" s="429"/>
      <c r="F136" s="430" t="s">
        <v>374</v>
      </c>
      <c r="G136" s="431"/>
      <c r="H136" s="431"/>
      <c r="I136" s="431"/>
      <c r="J136" s="431"/>
      <c r="K136" s="431"/>
      <c r="L136" s="431"/>
      <c r="M136" s="431"/>
      <c r="N136" s="431"/>
      <c r="O136" s="431"/>
      <c r="P136" s="431"/>
      <c r="Q136" s="431"/>
      <c r="R136" s="431"/>
      <c r="S136" s="431"/>
      <c r="T136" s="431"/>
      <c r="U136" s="431"/>
      <c r="V136" s="431"/>
      <c r="W136" s="431"/>
      <c r="X136" s="431"/>
      <c r="Y136" s="431"/>
      <c r="Z136" s="431"/>
      <c r="AA136" s="431"/>
      <c r="AB136" s="431"/>
      <c r="AC136" s="431"/>
      <c r="AD136" s="431"/>
      <c r="AE136" s="431"/>
      <c r="AF136" s="431"/>
      <c r="AG136" s="431"/>
      <c r="AH136" s="431"/>
      <c r="AI136" s="431"/>
      <c r="AJ136" s="431"/>
      <c r="AK136" s="431"/>
      <c r="AL136" s="431"/>
      <c r="AM136" s="431"/>
      <c r="AN136" s="431"/>
      <c r="AO136" s="431"/>
      <c r="AP136" s="431"/>
      <c r="AQ136" s="431"/>
      <c r="AR136" s="431"/>
      <c r="AS136" s="431"/>
      <c r="AT136" s="431"/>
    </row>
    <row r="137" spans="1:46" ht="14.25" customHeight="1">
      <c r="A137" s="432" t="s">
        <v>375</v>
      </c>
      <c r="B137" s="433"/>
      <c r="C137" s="433"/>
      <c r="D137" s="433"/>
      <c r="E137" s="313"/>
      <c r="F137" s="313"/>
      <c r="G137" s="313"/>
      <c r="H137" s="313"/>
      <c r="I137" s="313"/>
      <c r="J137" s="313"/>
      <c r="K137" s="313"/>
      <c r="L137" s="313"/>
      <c r="M137" s="313"/>
      <c r="N137" s="313"/>
      <c r="O137" s="313"/>
      <c r="P137" s="313"/>
      <c r="Q137" s="313"/>
      <c r="R137" s="313"/>
      <c r="S137" s="313"/>
      <c r="T137" s="313"/>
      <c r="U137" s="313"/>
      <c r="V137" s="313"/>
      <c r="W137" s="313"/>
      <c r="X137" s="313"/>
      <c r="Y137" s="313"/>
      <c r="Z137" s="313"/>
      <c r="AA137" s="313"/>
      <c r="AB137" s="313"/>
      <c r="AC137" s="313"/>
      <c r="AD137" s="313"/>
      <c r="AE137" s="313"/>
      <c r="AF137" s="313"/>
      <c r="AG137" s="313"/>
      <c r="AH137" s="313"/>
      <c r="AI137" s="313"/>
      <c r="AJ137" s="313"/>
      <c r="AK137" s="313"/>
      <c r="AL137" s="313"/>
      <c r="AM137" s="313"/>
      <c r="AN137" s="313"/>
      <c r="AO137" s="313"/>
      <c r="AP137" s="313"/>
      <c r="AQ137" s="313"/>
      <c r="AR137" s="313"/>
      <c r="AS137" s="313"/>
      <c r="AT137" s="314"/>
    </row>
    <row r="138" spans="1:46" ht="14.25" customHeight="1">
      <c r="A138" s="324"/>
      <c r="B138" s="325"/>
      <c r="C138" s="326"/>
      <c r="D138" s="326"/>
      <c r="E138" s="326"/>
      <c r="F138" s="326"/>
      <c r="G138" s="326"/>
      <c r="H138" s="326"/>
      <c r="I138" s="326"/>
      <c r="J138" s="326"/>
      <c r="K138" s="326"/>
      <c r="L138" s="326"/>
      <c r="M138" s="326"/>
      <c r="N138" s="326"/>
      <c r="O138" s="326"/>
      <c r="P138" s="326"/>
      <c r="Q138" s="326"/>
      <c r="R138" s="326"/>
      <c r="S138" s="326"/>
      <c r="T138" s="326"/>
      <c r="U138" s="326"/>
      <c r="V138" s="326"/>
      <c r="W138" s="326"/>
      <c r="X138" s="326"/>
      <c r="Y138" s="326"/>
      <c r="Z138" s="326"/>
      <c r="AA138" s="326"/>
      <c r="AB138" s="326"/>
      <c r="AC138" s="326"/>
      <c r="AD138" s="326"/>
      <c r="AE138" s="326"/>
      <c r="AF138" s="326"/>
      <c r="AG138" s="326"/>
      <c r="AH138" s="326"/>
      <c r="AI138" s="326"/>
      <c r="AJ138" s="326"/>
      <c r="AK138" s="326"/>
      <c r="AL138" s="326"/>
      <c r="AM138" s="326"/>
      <c r="AN138" s="326"/>
      <c r="AO138" s="326"/>
      <c r="AP138" s="326"/>
      <c r="AQ138" s="326"/>
      <c r="AR138" s="326"/>
      <c r="AS138" s="326"/>
      <c r="AT138" s="327"/>
    </row>
    <row r="139" spans="1:46" ht="14.25" customHeight="1" thickBot="1">
      <c r="A139" s="315"/>
      <c r="B139" s="316"/>
      <c r="C139" s="317"/>
      <c r="D139" s="317"/>
      <c r="E139" s="317"/>
      <c r="F139" s="317"/>
      <c r="G139" s="317"/>
      <c r="H139" s="317"/>
      <c r="I139" s="317"/>
      <c r="J139" s="317"/>
      <c r="K139" s="317"/>
      <c r="L139" s="317"/>
      <c r="M139" s="317"/>
      <c r="N139" s="317"/>
      <c r="O139" s="317"/>
      <c r="P139" s="317"/>
      <c r="Q139" s="317"/>
      <c r="R139" s="317"/>
      <c r="S139" s="317"/>
      <c r="T139" s="317"/>
      <c r="U139" s="317"/>
      <c r="V139" s="317"/>
      <c r="W139" s="317"/>
      <c r="X139" s="317"/>
      <c r="Y139" s="317"/>
      <c r="Z139" s="317"/>
      <c r="AA139" s="317"/>
      <c r="AB139" s="317"/>
      <c r="AC139" s="317"/>
      <c r="AD139" s="317"/>
      <c r="AE139" s="317"/>
      <c r="AF139" s="317"/>
      <c r="AG139" s="317"/>
      <c r="AH139" s="317"/>
      <c r="AI139" s="317"/>
      <c r="AJ139" s="317"/>
      <c r="AK139" s="317"/>
      <c r="AL139" s="317"/>
      <c r="AM139" s="317"/>
      <c r="AN139" s="317"/>
      <c r="AO139" s="317"/>
      <c r="AP139" s="317"/>
      <c r="AQ139" s="317"/>
      <c r="AR139" s="317"/>
      <c r="AS139" s="317"/>
      <c r="AT139" s="318"/>
    </row>
    <row r="140" spans="1:46" ht="14.25" customHeight="1">
      <c r="A140" s="325"/>
      <c r="B140" s="325"/>
      <c r="C140" s="326"/>
      <c r="D140" s="326"/>
      <c r="E140" s="326"/>
      <c r="F140" s="326"/>
      <c r="G140" s="326"/>
      <c r="H140" s="326"/>
      <c r="I140" s="326"/>
      <c r="J140" s="326"/>
      <c r="K140" s="326"/>
      <c r="L140" s="326"/>
      <c r="M140" s="326"/>
      <c r="N140" s="326"/>
      <c r="O140" s="326"/>
      <c r="P140" s="326"/>
      <c r="Q140" s="326"/>
      <c r="R140" s="326"/>
      <c r="S140" s="326"/>
      <c r="T140" s="326"/>
      <c r="U140" s="326"/>
      <c r="V140" s="326"/>
      <c r="W140" s="326"/>
      <c r="X140" s="326"/>
      <c r="Y140" s="326"/>
      <c r="Z140" s="326"/>
      <c r="AA140" s="326"/>
      <c r="AB140" s="326"/>
      <c r="AC140" s="326"/>
      <c r="AD140" s="326"/>
      <c r="AE140" s="326"/>
      <c r="AF140" s="326"/>
      <c r="AG140" s="326"/>
      <c r="AH140" s="326"/>
      <c r="AI140" s="326"/>
      <c r="AJ140" s="326"/>
      <c r="AK140" s="326"/>
      <c r="AL140" s="326"/>
      <c r="AM140" s="326"/>
      <c r="AN140" s="326"/>
      <c r="AO140" s="326"/>
      <c r="AP140" s="326"/>
      <c r="AQ140" s="326"/>
      <c r="AR140" s="326"/>
      <c r="AS140" s="326"/>
      <c r="AT140" s="326"/>
    </row>
    <row r="141" spans="1:46" s="332" customFormat="1" ht="9.75" customHeight="1">
      <c r="A141" s="569" t="s">
        <v>225</v>
      </c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70">
        <v>5</v>
      </c>
      <c r="N141" s="570"/>
      <c r="O141" s="330"/>
      <c r="P141" s="330"/>
      <c r="Q141" s="330"/>
      <c r="R141" s="330"/>
      <c r="S141" s="330"/>
      <c r="T141" s="330"/>
      <c r="U141" s="330"/>
      <c r="V141" s="330"/>
      <c r="W141" s="330"/>
      <c r="X141" s="330"/>
      <c r="Y141" s="330"/>
      <c r="Z141" s="330"/>
      <c r="AA141" s="330"/>
      <c r="AB141" s="330"/>
      <c r="AC141" s="330"/>
      <c r="AD141" s="330"/>
      <c r="AE141" s="571" t="s">
        <v>378</v>
      </c>
      <c r="AF141" s="571"/>
      <c r="AG141" s="571"/>
      <c r="AH141" s="571"/>
      <c r="AI141" s="571"/>
      <c r="AJ141" s="571"/>
      <c r="AK141" s="571"/>
      <c r="AL141" s="571"/>
      <c r="AM141" s="571"/>
      <c r="AN141" s="571"/>
      <c r="AO141" s="571"/>
      <c r="AP141" s="571"/>
      <c r="AQ141" s="571"/>
      <c r="AR141" s="571"/>
      <c r="AS141" s="571"/>
      <c r="AT141" s="331"/>
    </row>
    <row r="142" spans="1:46" s="332" customFormat="1" ht="9.75" customHeight="1">
      <c r="A142" s="569"/>
      <c r="B142" s="569"/>
      <c r="C142" s="569"/>
      <c r="D142" s="569"/>
      <c r="E142" s="569"/>
      <c r="F142" s="569"/>
      <c r="G142" s="569"/>
      <c r="H142" s="569"/>
      <c r="I142" s="569"/>
      <c r="J142" s="569"/>
      <c r="K142" s="569"/>
      <c r="L142" s="569"/>
      <c r="M142" s="570"/>
      <c r="N142" s="570"/>
      <c r="O142" s="330"/>
      <c r="P142" s="330"/>
      <c r="Q142" s="330"/>
      <c r="R142" s="330"/>
      <c r="S142" s="330"/>
      <c r="T142" s="330"/>
      <c r="U142" s="330"/>
      <c r="V142" s="330"/>
      <c r="W142" s="330"/>
      <c r="X142" s="330"/>
      <c r="Y142" s="330"/>
      <c r="Z142" s="330"/>
      <c r="AA142" s="330"/>
      <c r="AB142" s="330"/>
      <c r="AC142" s="330"/>
      <c r="AD142" s="330"/>
      <c r="AE142" s="571"/>
      <c r="AF142" s="571"/>
      <c r="AG142" s="571"/>
      <c r="AH142" s="571"/>
      <c r="AI142" s="571"/>
      <c r="AJ142" s="571"/>
      <c r="AK142" s="571"/>
      <c r="AL142" s="571"/>
      <c r="AM142" s="571"/>
      <c r="AN142" s="571"/>
      <c r="AO142" s="571"/>
      <c r="AP142" s="571"/>
      <c r="AQ142" s="571"/>
      <c r="AR142" s="571"/>
      <c r="AS142" s="571"/>
      <c r="AT142" s="331"/>
    </row>
    <row r="143" spans="1:46" ht="3.75" customHeight="1" thickBot="1">
      <c r="A143" s="56"/>
      <c r="B143" s="56"/>
      <c r="C143" s="56"/>
      <c r="D143" s="56"/>
      <c r="E143" s="56"/>
      <c r="F143" s="56"/>
      <c r="G143" s="56"/>
      <c r="H143" s="56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312"/>
    </row>
    <row r="144" spans="1:46" s="59" customFormat="1" ht="12.75" customHeight="1">
      <c r="A144" s="572" t="s">
        <v>201</v>
      </c>
      <c r="B144" s="573"/>
      <c r="C144" s="573"/>
      <c r="D144" s="574"/>
      <c r="E144" s="575"/>
      <c r="F144" s="558" t="s">
        <v>202</v>
      </c>
      <c r="G144" s="559"/>
      <c r="H144" s="559"/>
      <c r="I144" s="559"/>
      <c r="J144" s="559"/>
      <c r="K144" s="559"/>
      <c r="L144" s="559"/>
      <c r="M144" s="559"/>
      <c r="N144" s="559"/>
      <c r="O144" s="559"/>
      <c r="P144" s="559"/>
      <c r="Q144" s="559"/>
      <c r="R144" s="559"/>
      <c r="S144" s="559"/>
      <c r="T144" s="559"/>
      <c r="U144" s="559"/>
      <c r="V144" s="559"/>
      <c r="W144" s="559"/>
      <c r="X144" s="559"/>
      <c r="Y144" s="559"/>
      <c r="Z144" s="559"/>
      <c r="AA144" s="559"/>
      <c r="AB144" s="559"/>
      <c r="AC144" s="559"/>
      <c r="AD144" s="559"/>
      <c r="AE144" s="559"/>
      <c r="AF144" s="559"/>
      <c r="AG144" s="559"/>
      <c r="AH144" s="562" t="s">
        <v>203</v>
      </c>
      <c r="AI144" s="562"/>
      <c r="AJ144" s="562"/>
      <c r="AK144" s="562"/>
      <c r="AL144" s="562"/>
      <c r="AM144" s="562"/>
      <c r="AN144" s="562"/>
      <c r="AO144" s="562"/>
      <c r="AP144" s="562"/>
      <c r="AQ144" s="562"/>
      <c r="AR144" s="562"/>
      <c r="AS144" s="562"/>
      <c r="AT144" s="563"/>
    </row>
    <row r="145" spans="1:46" s="59" customFormat="1" ht="12.75" customHeight="1">
      <c r="A145" s="576"/>
      <c r="B145" s="577"/>
      <c r="C145" s="577"/>
      <c r="D145" s="578"/>
      <c r="E145" s="579"/>
      <c r="F145" s="560"/>
      <c r="G145" s="561"/>
      <c r="H145" s="561"/>
      <c r="I145" s="561"/>
      <c r="J145" s="561"/>
      <c r="K145" s="561"/>
      <c r="L145" s="561"/>
      <c r="M145" s="561"/>
      <c r="N145" s="561"/>
      <c r="O145" s="561"/>
      <c r="P145" s="561"/>
      <c r="Q145" s="561"/>
      <c r="R145" s="561"/>
      <c r="S145" s="561"/>
      <c r="T145" s="561"/>
      <c r="U145" s="561"/>
      <c r="V145" s="561"/>
      <c r="W145" s="561"/>
      <c r="X145" s="561"/>
      <c r="Y145" s="561"/>
      <c r="Z145" s="561"/>
      <c r="AA145" s="561"/>
      <c r="AB145" s="561"/>
      <c r="AC145" s="561"/>
      <c r="AD145" s="561"/>
      <c r="AE145" s="561"/>
      <c r="AF145" s="561"/>
      <c r="AG145" s="561"/>
      <c r="AH145" s="564"/>
      <c r="AI145" s="564"/>
      <c r="AJ145" s="564"/>
      <c r="AK145" s="564"/>
      <c r="AL145" s="564"/>
      <c r="AM145" s="564"/>
      <c r="AN145" s="564"/>
      <c r="AO145" s="564"/>
      <c r="AP145" s="564"/>
      <c r="AQ145" s="564"/>
      <c r="AR145" s="564"/>
      <c r="AS145" s="564"/>
      <c r="AT145" s="565"/>
    </row>
    <row r="146" spans="1:46" ht="12.75" customHeight="1" thickBot="1">
      <c r="A146" s="580"/>
      <c r="B146" s="581"/>
      <c r="C146" s="581"/>
      <c r="D146" s="582"/>
      <c r="E146" s="583"/>
      <c r="F146" s="566" t="s">
        <v>204</v>
      </c>
      <c r="G146" s="567"/>
      <c r="H146" s="567"/>
      <c r="I146" s="567"/>
      <c r="J146" s="567"/>
      <c r="K146" s="567"/>
      <c r="L146" s="567"/>
      <c r="M146" s="567"/>
      <c r="N146" s="567"/>
      <c r="O146" s="567"/>
      <c r="P146" s="567"/>
      <c r="Q146" s="567"/>
      <c r="R146" s="567"/>
      <c r="S146" s="567"/>
      <c r="T146" s="567"/>
      <c r="U146" s="567"/>
      <c r="V146" s="567"/>
      <c r="W146" s="567"/>
      <c r="X146" s="567"/>
      <c r="Y146" s="567"/>
      <c r="Z146" s="567"/>
      <c r="AA146" s="567"/>
      <c r="AB146" s="567"/>
      <c r="AC146" s="567"/>
      <c r="AD146" s="567"/>
      <c r="AE146" s="567"/>
      <c r="AF146" s="567"/>
      <c r="AG146" s="567"/>
      <c r="AH146" s="567"/>
      <c r="AI146" s="567"/>
      <c r="AJ146" s="567"/>
      <c r="AK146" s="567"/>
      <c r="AL146" s="567"/>
      <c r="AM146" s="567"/>
      <c r="AN146" s="567"/>
      <c r="AO146" s="567"/>
      <c r="AP146" s="567"/>
      <c r="AQ146" s="567"/>
      <c r="AR146" s="567"/>
      <c r="AS146" s="567"/>
      <c r="AT146" s="568"/>
    </row>
    <row r="147" spans="1:46" ht="12.75" customHeight="1" thickTop="1">
      <c r="A147" s="584" t="s">
        <v>205</v>
      </c>
      <c r="B147" s="585"/>
      <c r="C147" s="585"/>
      <c r="D147" s="585"/>
      <c r="E147" s="586"/>
      <c r="F147" s="434" t="s">
        <v>557</v>
      </c>
      <c r="G147" s="435"/>
      <c r="H147" s="435"/>
      <c r="I147" s="435"/>
      <c r="J147" s="435"/>
      <c r="K147" s="435"/>
      <c r="L147" s="435"/>
      <c r="M147" s="435"/>
      <c r="N147" s="435"/>
      <c r="O147" s="435"/>
      <c r="P147" s="435"/>
      <c r="Q147" s="435"/>
      <c r="R147" s="435"/>
      <c r="S147" s="435"/>
      <c r="T147" s="435"/>
      <c r="U147" s="435"/>
      <c r="V147" s="435"/>
      <c r="W147" s="435"/>
      <c r="X147" s="435"/>
      <c r="Y147" s="435"/>
      <c r="Z147" s="435"/>
      <c r="AA147" s="435"/>
      <c r="AB147" s="435"/>
      <c r="AC147" s="435"/>
      <c r="AD147" s="435"/>
      <c r="AE147" s="435"/>
      <c r="AF147" s="435"/>
      <c r="AG147" s="435"/>
      <c r="AH147" s="435"/>
      <c r="AI147" s="435"/>
      <c r="AJ147" s="435"/>
      <c r="AK147" s="435"/>
      <c r="AL147" s="435"/>
      <c r="AM147" s="435"/>
      <c r="AN147" s="435"/>
      <c r="AO147" s="435"/>
      <c r="AP147" s="435"/>
      <c r="AQ147" s="435"/>
      <c r="AR147" s="435"/>
      <c r="AS147" s="435"/>
      <c r="AT147" s="436"/>
    </row>
    <row r="148" spans="1:46" ht="12.75" customHeight="1" thickBot="1">
      <c r="A148" s="587"/>
      <c r="B148" s="588"/>
      <c r="C148" s="588"/>
      <c r="D148" s="588"/>
      <c r="E148" s="589"/>
      <c r="F148" s="437"/>
      <c r="G148" s="438"/>
      <c r="H148" s="438"/>
      <c r="I148" s="438"/>
      <c r="J148" s="438"/>
      <c r="K148" s="438"/>
      <c r="L148" s="438"/>
      <c r="M148" s="438"/>
      <c r="N148" s="438"/>
      <c r="O148" s="438"/>
      <c r="P148" s="438"/>
      <c r="Q148" s="438"/>
      <c r="R148" s="438"/>
      <c r="S148" s="438"/>
      <c r="T148" s="438"/>
      <c r="U148" s="438"/>
      <c r="V148" s="438"/>
      <c r="W148" s="438"/>
      <c r="X148" s="438"/>
      <c r="Y148" s="438"/>
      <c r="Z148" s="438"/>
      <c r="AA148" s="438"/>
      <c r="AB148" s="438"/>
      <c r="AC148" s="438"/>
      <c r="AD148" s="438"/>
      <c r="AE148" s="438"/>
      <c r="AF148" s="438"/>
      <c r="AG148" s="438"/>
      <c r="AH148" s="438"/>
      <c r="AI148" s="438"/>
      <c r="AJ148" s="438"/>
      <c r="AK148" s="438"/>
      <c r="AL148" s="438"/>
      <c r="AM148" s="438"/>
      <c r="AN148" s="438"/>
      <c r="AO148" s="438"/>
      <c r="AP148" s="438"/>
      <c r="AQ148" s="438"/>
      <c r="AR148" s="438"/>
      <c r="AS148" s="438"/>
      <c r="AT148" s="439"/>
    </row>
    <row r="149" spans="1:46" ht="15" customHeight="1" thickTop="1">
      <c r="A149" s="593" t="s">
        <v>157</v>
      </c>
      <c r="B149" s="594"/>
      <c r="C149" s="594"/>
      <c r="D149" s="594"/>
      <c r="E149" s="595"/>
      <c r="F149" s="590">
        <f>IF('①基礎情報を入力して下さい。'!$C$2="","",'①基礎情報を入力して下さい。'!$C$2)</f>
      </c>
      <c r="G149" s="590"/>
      <c r="H149" s="590"/>
      <c r="I149" s="590"/>
      <c r="J149" s="590"/>
      <c r="K149" s="590"/>
      <c r="L149" s="590"/>
      <c r="M149" s="592" t="s">
        <v>158</v>
      </c>
      <c r="N149" s="531">
        <f>IF('①基礎情報を入力して下さい。'!$E$2="","",'①基礎情報を入力して下さい。'!$E$2)</f>
      </c>
      <c r="O149" s="531"/>
      <c r="P149" s="531"/>
      <c r="Q149" s="531"/>
      <c r="R149" s="531"/>
      <c r="S149" s="531"/>
      <c r="T149" s="531"/>
      <c r="U149" s="531"/>
      <c r="V149" s="531"/>
      <c r="W149" s="533" t="s">
        <v>159</v>
      </c>
      <c r="X149" s="533"/>
      <c r="Y149" s="534"/>
      <c r="Z149" s="537" t="s">
        <v>377</v>
      </c>
      <c r="AA149" s="538"/>
      <c r="AB149" s="440">
        <f>IF('①基礎情報を入力して下さい。'!$C$3="","",'①基礎情報を入力して下さい。'!$C$3)</f>
      </c>
      <c r="AC149" s="441"/>
      <c r="AD149" s="441"/>
      <c r="AE149" s="441"/>
      <c r="AF149" s="441"/>
      <c r="AG149" s="441"/>
      <c r="AH149" s="441"/>
      <c r="AI149" s="441"/>
      <c r="AJ149" s="442"/>
      <c r="AK149" s="442"/>
      <c r="AL149" s="443"/>
      <c r="AM149" s="544" t="s">
        <v>206</v>
      </c>
      <c r="AN149" s="545"/>
      <c r="AO149" s="546">
        <f>IF('①基礎情報を入力して下さい。'!$C$5="","",'①基礎情報を入力して下さい。'!$C$5)</f>
      </c>
      <c r="AP149" s="547"/>
      <c r="AQ149" s="547"/>
      <c r="AR149" s="547"/>
      <c r="AS149" s="547"/>
      <c r="AT149" s="548"/>
    </row>
    <row r="150" spans="1:46" ht="15" customHeight="1">
      <c r="A150" s="596"/>
      <c r="B150" s="597"/>
      <c r="C150" s="597"/>
      <c r="D150" s="597"/>
      <c r="E150" s="598"/>
      <c r="F150" s="591"/>
      <c r="G150" s="591"/>
      <c r="H150" s="591"/>
      <c r="I150" s="591"/>
      <c r="J150" s="591"/>
      <c r="K150" s="591"/>
      <c r="L150" s="591"/>
      <c r="M150" s="592"/>
      <c r="N150" s="532"/>
      <c r="O150" s="532"/>
      <c r="P150" s="532"/>
      <c r="Q150" s="532"/>
      <c r="R150" s="532"/>
      <c r="S150" s="532"/>
      <c r="T150" s="532"/>
      <c r="U150" s="532"/>
      <c r="V150" s="532"/>
      <c r="W150" s="535"/>
      <c r="X150" s="535"/>
      <c r="Y150" s="536"/>
      <c r="Z150" s="529" t="s">
        <v>376</v>
      </c>
      <c r="AA150" s="530"/>
      <c r="AB150" s="444">
        <f>IF('①基礎情報を入力して下さい。'!$C$4="","",'①基礎情報を入力して下さい。'!$C$4)</f>
      </c>
      <c r="AC150" s="445"/>
      <c r="AD150" s="445"/>
      <c r="AE150" s="445"/>
      <c r="AF150" s="445"/>
      <c r="AG150" s="445"/>
      <c r="AH150" s="445"/>
      <c r="AI150" s="445"/>
      <c r="AJ150" s="446"/>
      <c r="AK150" s="446"/>
      <c r="AL150" s="447"/>
      <c r="AM150" s="544"/>
      <c r="AN150" s="545"/>
      <c r="AO150" s="549"/>
      <c r="AP150" s="550"/>
      <c r="AQ150" s="550"/>
      <c r="AR150" s="550"/>
      <c r="AS150" s="550"/>
      <c r="AT150" s="551"/>
    </row>
    <row r="151" spans="1:46" ht="15" customHeight="1">
      <c r="A151" s="509" t="s">
        <v>207</v>
      </c>
      <c r="B151" s="510"/>
      <c r="C151" s="510"/>
      <c r="D151" s="510"/>
      <c r="E151" s="511"/>
      <c r="F151" s="515">
        <f>IF('①基礎情報を入力して下さい。'!$C$6="","",'①基礎情報を入力して下さい。'!$C$6)</f>
      </c>
      <c r="G151" s="515"/>
      <c r="H151" s="515" t="s">
        <v>226</v>
      </c>
      <c r="I151" s="515">
        <f>IF('①基礎情報を入力して下さい。'!$F$6="","",'①基礎情報を入力して下さい。'!$F$6)</f>
      </c>
      <c r="J151" s="515"/>
      <c r="K151" s="515" t="s">
        <v>227</v>
      </c>
      <c r="L151" s="519" t="s">
        <v>208</v>
      </c>
      <c r="M151" s="520"/>
      <c r="N151" s="523" t="s">
        <v>3</v>
      </c>
      <c r="O151" s="517"/>
      <c r="P151" s="517" t="s">
        <v>226</v>
      </c>
      <c r="Q151" s="556">
        <f>IF('①基礎情報を入力して下さい。'!$C$7="","",'①基礎情報を入力して下さい。'!$C$7)</f>
      </c>
      <c r="R151" s="556"/>
      <c r="S151" s="556"/>
      <c r="T151" s="556"/>
      <c r="U151" s="556"/>
      <c r="V151" s="556"/>
      <c r="W151" s="556">
        <f>IF('①基礎情報を入力して下さい。'!$G$7="","",'①基礎情報を入力して下さい。'!$G$7)</f>
      </c>
      <c r="X151" s="556"/>
      <c r="Y151" s="525" t="s">
        <v>227</v>
      </c>
      <c r="Z151" s="517" t="s">
        <v>226</v>
      </c>
      <c r="AA151" s="556">
        <f>IF('①基礎情報を入力して下さい。'!$C$8="","",'①基礎情報を入力して下さい。'!$C$8)</f>
      </c>
      <c r="AB151" s="556"/>
      <c r="AC151" s="556"/>
      <c r="AD151" s="556"/>
      <c r="AE151" s="556"/>
      <c r="AF151" s="556"/>
      <c r="AG151" s="556">
        <f>IF('①基礎情報を入力して下さい。'!$G$8="","",'①基礎情報を入力して下さい。'!$G$8)</f>
      </c>
      <c r="AH151" s="556"/>
      <c r="AI151" s="599" t="s">
        <v>227</v>
      </c>
      <c r="AJ151" s="517" t="s">
        <v>226</v>
      </c>
      <c r="AK151" s="556">
        <f>IF('①基礎情報を入力して下さい。'!$C$9="","",'①基礎情報を入力して下さい。'!$C$9)</f>
      </c>
      <c r="AL151" s="556"/>
      <c r="AM151" s="556"/>
      <c r="AN151" s="556"/>
      <c r="AO151" s="556"/>
      <c r="AP151" s="556"/>
      <c r="AQ151" s="556">
        <f>IF('①基礎情報を入力して下さい。'!$G$9="","",'①基礎情報を入力して下さい。'!$G$9)</f>
      </c>
      <c r="AR151" s="556"/>
      <c r="AS151" s="552" t="s">
        <v>227</v>
      </c>
      <c r="AT151" s="553"/>
    </row>
    <row r="152" spans="1:46" ht="15" customHeight="1" thickBot="1">
      <c r="A152" s="512"/>
      <c r="B152" s="513"/>
      <c r="C152" s="513"/>
      <c r="D152" s="513"/>
      <c r="E152" s="514"/>
      <c r="F152" s="516"/>
      <c r="G152" s="516"/>
      <c r="H152" s="516"/>
      <c r="I152" s="516"/>
      <c r="J152" s="516"/>
      <c r="K152" s="516"/>
      <c r="L152" s="521"/>
      <c r="M152" s="522"/>
      <c r="N152" s="524"/>
      <c r="O152" s="518"/>
      <c r="P152" s="518"/>
      <c r="Q152" s="557"/>
      <c r="R152" s="557"/>
      <c r="S152" s="557"/>
      <c r="T152" s="557"/>
      <c r="U152" s="557"/>
      <c r="V152" s="557"/>
      <c r="W152" s="557"/>
      <c r="X152" s="557"/>
      <c r="Y152" s="526"/>
      <c r="Z152" s="518"/>
      <c r="AA152" s="557"/>
      <c r="AB152" s="557"/>
      <c r="AC152" s="557"/>
      <c r="AD152" s="557"/>
      <c r="AE152" s="557"/>
      <c r="AF152" s="557"/>
      <c r="AG152" s="557"/>
      <c r="AH152" s="557"/>
      <c r="AI152" s="526"/>
      <c r="AJ152" s="518"/>
      <c r="AK152" s="557"/>
      <c r="AL152" s="557"/>
      <c r="AM152" s="557"/>
      <c r="AN152" s="557"/>
      <c r="AO152" s="557"/>
      <c r="AP152" s="557"/>
      <c r="AQ152" s="557"/>
      <c r="AR152" s="557"/>
      <c r="AS152" s="554"/>
      <c r="AT152" s="555"/>
    </row>
    <row r="153" spans="1:46" ht="6" customHeight="1" thickBot="1">
      <c r="A153" s="56"/>
      <c r="B153" s="56"/>
      <c r="C153" s="56"/>
      <c r="D153" s="56"/>
      <c r="E153" s="56"/>
      <c r="F153" s="56"/>
      <c r="G153" s="56"/>
      <c r="H153" s="56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312"/>
    </row>
    <row r="154" spans="1:46" ht="15" customHeight="1">
      <c r="A154" s="492" t="s">
        <v>209</v>
      </c>
      <c r="B154" s="493"/>
      <c r="C154" s="498" t="s">
        <v>210</v>
      </c>
      <c r="D154" s="493"/>
      <c r="E154" s="501" t="s">
        <v>211</v>
      </c>
      <c r="F154" s="501"/>
      <c r="G154" s="501"/>
      <c r="H154" s="501"/>
      <c r="I154" s="501"/>
      <c r="J154" s="501"/>
      <c r="K154" s="504" t="s">
        <v>212</v>
      </c>
      <c r="L154" s="504"/>
      <c r="M154" s="501" t="s">
        <v>213</v>
      </c>
      <c r="N154" s="501"/>
      <c r="O154" s="501" t="s">
        <v>214</v>
      </c>
      <c r="P154" s="501"/>
      <c r="Q154" s="541" t="s">
        <v>215</v>
      </c>
      <c r="R154" s="541"/>
      <c r="S154" s="541"/>
      <c r="T154" s="541"/>
      <c r="U154" s="541"/>
      <c r="V154" s="541"/>
      <c r="W154" s="541"/>
      <c r="X154" s="541"/>
      <c r="Y154" s="541"/>
      <c r="Z154" s="541"/>
      <c r="AA154" s="541"/>
      <c r="AB154" s="541"/>
      <c r="AC154" s="541"/>
      <c r="AD154" s="541"/>
      <c r="AE154" s="541"/>
      <c r="AF154" s="541"/>
      <c r="AG154" s="541"/>
      <c r="AH154" s="541"/>
      <c r="AI154" s="541"/>
      <c r="AJ154" s="541"/>
      <c r="AK154" s="541"/>
      <c r="AL154" s="541"/>
      <c r="AM154" s="541"/>
      <c r="AN154" s="541"/>
      <c r="AO154" s="541"/>
      <c r="AP154" s="541"/>
      <c r="AQ154" s="541"/>
      <c r="AR154" s="541"/>
      <c r="AS154" s="542"/>
      <c r="AT154" s="423" t="s">
        <v>372</v>
      </c>
    </row>
    <row r="155" spans="1:46" ht="15" customHeight="1">
      <c r="A155" s="494"/>
      <c r="B155" s="495"/>
      <c r="C155" s="499"/>
      <c r="D155" s="495"/>
      <c r="E155" s="502"/>
      <c r="F155" s="502"/>
      <c r="G155" s="502"/>
      <c r="H155" s="502"/>
      <c r="I155" s="502"/>
      <c r="J155" s="502"/>
      <c r="K155" s="505"/>
      <c r="L155" s="505"/>
      <c r="M155" s="502"/>
      <c r="N155" s="502"/>
      <c r="O155" s="502"/>
      <c r="P155" s="502"/>
      <c r="Q155" s="505" t="s">
        <v>216</v>
      </c>
      <c r="R155" s="505"/>
      <c r="S155" s="539" t="s">
        <v>217</v>
      </c>
      <c r="T155" s="539"/>
      <c r="U155" s="539"/>
      <c r="V155" s="502" t="s">
        <v>218</v>
      </c>
      <c r="W155" s="502"/>
      <c r="X155" s="502"/>
      <c r="Y155" s="539" t="s">
        <v>219</v>
      </c>
      <c r="Z155" s="539"/>
      <c r="AA155" s="539"/>
      <c r="AB155" s="539"/>
      <c r="AC155" s="539"/>
      <c r="AD155" s="539"/>
      <c r="AE155" s="539"/>
      <c r="AF155" s="539" t="s">
        <v>220</v>
      </c>
      <c r="AG155" s="539"/>
      <c r="AH155" s="539"/>
      <c r="AI155" s="539"/>
      <c r="AJ155" s="539"/>
      <c r="AK155" s="539"/>
      <c r="AL155" s="539"/>
      <c r="AM155" s="539" t="s">
        <v>221</v>
      </c>
      <c r="AN155" s="539"/>
      <c r="AO155" s="539"/>
      <c r="AP155" s="539"/>
      <c r="AQ155" s="539"/>
      <c r="AR155" s="539"/>
      <c r="AS155" s="459"/>
      <c r="AT155" s="424"/>
    </row>
    <row r="156" spans="1:46" ht="15" customHeight="1" thickBot="1">
      <c r="A156" s="496"/>
      <c r="B156" s="497"/>
      <c r="C156" s="500"/>
      <c r="D156" s="497"/>
      <c r="E156" s="503"/>
      <c r="F156" s="503"/>
      <c r="G156" s="503"/>
      <c r="H156" s="503"/>
      <c r="I156" s="503"/>
      <c r="J156" s="503"/>
      <c r="K156" s="506"/>
      <c r="L156" s="506"/>
      <c r="M156" s="503"/>
      <c r="N156" s="503"/>
      <c r="O156" s="503"/>
      <c r="P156" s="503"/>
      <c r="Q156" s="506"/>
      <c r="R156" s="506"/>
      <c r="S156" s="540"/>
      <c r="T156" s="540"/>
      <c r="U156" s="540"/>
      <c r="V156" s="503"/>
      <c r="W156" s="503"/>
      <c r="X156" s="503"/>
      <c r="Y156" s="543" t="s">
        <v>209</v>
      </c>
      <c r="Z156" s="543"/>
      <c r="AA156" s="543"/>
      <c r="AB156" s="543"/>
      <c r="AC156" s="527" t="s">
        <v>222</v>
      </c>
      <c r="AD156" s="527"/>
      <c r="AE156" s="527"/>
      <c r="AF156" s="543" t="s">
        <v>209</v>
      </c>
      <c r="AG156" s="543"/>
      <c r="AH156" s="543"/>
      <c r="AI156" s="543"/>
      <c r="AJ156" s="527" t="s">
        <v>222</v>
      </c>
      <c r="AK156" s="527"/>
      <c r="AL156" s="527"/>
      <c r="AM156" s="543" t="s">
        <v>209</v>
      </c>
      <c r="AN156" s="543"/>
      <c r="AO156" s="543"/>
      <c r="AP156" s="543"/>
      <c r="AQ156" s="527" t="s">
        <v>222</v>
      </c>
      <c r="AR156" s="527"/>
      <c r="AS156" s="528"/>
      <c r="AT156" s="425"/>
    </row>
    <row r="157" spans="1:46" ht="18" customHeight="1" thickTop="1">
      <c r="A157" s="507">
        <v>29</v>
      </c>
      <c r="B157" s="508"/>
      <c r="C157" s="471">
        <f>IF(VLOOKUP('③このシートを印刷しＦＡＸして下さい。'!A157,'②講座希望を入力して下さい。'!$A$9:$AV$145,2,FALSE)="","",VLOOKUP('③このシートを印刷しＦＡＸして下さい。'!A157,'②講座希望を入力して下さい。'!$A$9:$AV$145,2,FALSE))</f>
      </c>
      <c r="D157" s="472"/>
      <c r="E157" s="475">
        <f>IF(VLOOKUP('③このシートを印刷しＦＡＸして下さい。'!A157,'②講座希望を入力して下さい。'!$A$9:$AV$145,3,FALSE)="","",VLOOKUP('③このシートを印刷しＦＡＸして下さい。'!A157,'②講座希望を入力して下さい。'!$A$9:$AV$145,3,FALSE))</f>
      </c>
      <c r="F157" s="476"/>
      <c r="G157" s="476"/>
      <c r="H157" s="476"/>
      <c r="I157" s="476"/>
      <c r="J157" s="477"/>
      <c r="K157" s="471">
        <f>IF(VLOOKUP('③このシートを印刷しＦＡＸして下さい。'!A157,'②講座希望を入力して下さい。'!$A$9:$AV$145,4,FALSE)="","",VLOOKUP('③このシートを印刷しＦＡＸして下さい。'!A157,'②講座希望を入力して下さい。'!$A$9:$AV$145,4,FALSE))</f>
      </c>
      <c r="L157" s="472"/>
      <c r="M157" s="471">
        <f>IF(VLOOKUP('③このシートを印刷しＦＡＸして下さい。'!A157,'②講座希望を入力して下さい。'!$A$9:$AV$145,5,FALSE)="","",VLOOKUP('③このシートを印刷しＦＡＸして下さい。'!A157,'②講座希望を入力して下さい。'!$A$9:$AV$145,5,FALSE))</f>
      </c>
      <c r="N157" s="472"/>
      <c r="O157" s="471">
        <f>IF(VLOOKUP('③このシートを印刷しＦＡＸして下さい。'!A157,'②講座希望を入力して下さい。'!$A$9:$AV$145,6,FALSE)="","",VLOOKUP('③このシートを印刷しＦＡＸして下さい。'!A157,'②講座希望を入力して下さい。'!$A$9:$AV$145,6,FALSE))</f>
      </c>
      <c r="P157" s="472"/>
      <c r="Q157" s="486" t="s">
        <v>223</v>
      </c>
      <c r="R157" s="487"/>
      <c r="S157" s="464">
        <f>IF(VLOOKUP('③このシートを印刷しＦＡＸして下さい。'!A157,'②講座希望を入力して下さい。'!$A$9:$AV$145,9,FALSE)="","",VLOOKUP('③このシートを印刷しＦＡＸして下さい。'!A157,'②講座希望を入力して下さい。'!$A$9:$AV$145,9,FALSE))</f>
      </c>
      <c r="T157" s="465"/>
      <c r="U157" s="466"/>
      <c r="V157" s="464">
        <f>IF(VLOOKUP('③このシートを印刷しＦＡＸして下さい。'!A157,'②講座希望を入力して下さい。'!$A$9:$AV$145,10,FALSE)="","",VLOOKUP('③このシートを印刷しＦＡＸして下さい。'!A157,'②講座希望を入力して下さい。'!$A$9:$AV$145,10,FALSE))</f>
      </c>
      <c r="W157" s="465"/>
      <c r="X157" s="466"/>
      <c r="Y157" s="464">
        <f>IF(VLOOKUP('③このシートを印刷しＦＡＸして下さい。'!A157,'②講座希望を入力して下さい。'!$A$9:$BX$145,51,FALSE)="","",VLOOKUP('③このシートを印刷しＦＡＸして下さい。'!A157,'②講座希望を入力して下さい。'!$A$9:$BX$145,51,FALSE))</f>
      </c>
      <c r="Z157" s="465"/>
      <c r="AA157" s="465"/>
      <c r="AB157" s="466"/>
      <c r="AC157" s="464">
        <f>IF(VLOOKUP('③このシートを印刷しＦＡＸして下さい。'!A157,'②講座希望を入力して下さい。'!$A$9:$BX$145,52,FALSE)="","",VLOOKUP('③このシートを印刷しＦＡＸして下さい。'!A157,'②講座希望を入力して下さい。'!$A$9:$BX$145,52,FALSE))</f>
      </c>
      <c r="AD157" s="465"/>
      <c r="AE157" s="466"/>
      <c r="AF157" s="464">
        <f>IF(VLOOKUP('③このシートを印刷しＦＡＸして下さい。'!A157,'②講座希望を入力して下さい。'!$A$9:$BX$145,53,FALSE)="","",VLOOKUP('③このシートを印刷しＦＡＸして下さい。'!A157,'②講座希望を入力して下さい。'!$A$9:$BX$145,53,FALSE))</f>
      </c>
      <c r="AG157" s="465"/>
      <c r="AH157" s="465"/>
      <c r="AI157" s="466"/>
      <c r="AJ157" s="464">
        <f>IF(VLOOKUP('③このシートを印刷しＦＡＸして下さい。'!A157,'②講座希望を入力して下さい。'!$A$9:$BX$145,54,FALSE)="","",VLOOKUP('③このシートを印刷しＦＡＸして下さい。'!A157,'②講座希望を入力して下さい。'!$A$9:$BX$145,54,FALSE))</f>
      </c>
      <c r="AK157" s="465"/>
      <c r="AL157" s="466"/>
      <c r="AM157" s="464">
        <f>IF(VLOOKUP('③このシートを印刷しＦＡＸして下さい。'!A157,'②講座希望を入力して下さい。'!$A$9:$BX$145,55,FALSE)="","",VLOOKUP('③このシートを印刷しＦＡＸして下さい。'!A157,'②講座希望を入力して下さい。'!$A$9:$BX$145,55,FALSE))</f>
      </c>
      <c r="AN157" s="465"/>
      <c r="AO157" s="465"/>
      <c r="AP157" s="466"/>
      <c r="AQ157" s="464">
        <f>IF(VLOOKUP('③このシートを印刷しＦＡＸして下さい。'!A157,'②講座希望を入力して下さい。'!$A$9:$BX$145,56,FALSE)="","",VLOOKUP('③このシートを印刷しＦＡＸして下さい。'!A157,'②講座希望を入力して下さい。'!$A$9:$BX$145,56,FALSE))</f>
      </c>
      <c r="AR157" s="465"/>
      <c r="AS157" s="465"/>
      <c r="AT157" s="421">
        <f>IF(E157="","",IF('②講座希望を入力して下さい。'!BP37&lt;&gt;"",'②講座希望を入力して下さい。'!BP37,"登録完了　・　要選択"))</f>
      </c>
    </row>
    <row r="158" spans="1:46" ht="18" customHeight="1" thickBot="1">
      <c r="A158" s="448"/>
      <c r="B158" s="449"/>
      <c r="C158" s="481"/>
      <c r="D158" s="482"/>
      <c r="E158" s="483"/>
      <c r="F158" s="484"/>
      <c r="G158" s="484"/>
      <c r="H158" s="484"/>
      <c r="I158" s="484"/>
      <c r="J158" s="485"/>
      <c r="K158" s="481"/>
      <c r="L158" s="482"/>
      <c r="M158" s="481"/>
      <c r="N158" s="482"/>
      <c r="O158" s="481"/>
      <c r="P158" s="482"/>
      <c r="Q158" s="488" t="s">
        <v>224</v>
      </c>
      <c r="R158" s="489"/>
      <c r="S158" s="461">
        <f>IF(VLOOKUP('③このシートを印刷しＦＡＸして下さい。'!A157,'②講座希望を入力して下さい。'!$A$9:$BX$145,29,FALSE)="","",VLOOKUP('③このシートを印刷しＦＡＸして下さい。'!A157,'②講座希望を入力して下さい。'!$A$9:$BX$145,29,FALSE))</f>
      </c>
      <c r="T158" s="462"/>
      <c r="U158" s="463"/>
      <c r="V158" s="461">
        <f>IF(VLOOKUP('③このシートを印刷しＦＡＸして下さい。'!A157,'②講座希望を入力して下さい。'!$A$9:$BX$145,30,FALSE)="","",VLOOKUP('③このシートを印刷しＦＡＸして下さい。'!A157,'②講座希望を入力して下さい。'!$A$9:$BX$145,30,FALSE))</f>
      </c>
      <c r="W158" s="462"/>
      <c r="X158" s="463"/>
      <c r="Y158" s="461">
        <f>IF(VLOOKUP('③このシートを印刷しＦＡＸして下さい。'!A157,'②講座希望を入力して下さい。'!$A$9:$BX$145,57,FALSE)="","",VLOOKUP('③このシートを印刷しＦＡＸして下さい。'!A157,'②講座希望を入力して下さい。'!$A$9:$BX$145,57,FALSE))</f>
      </c>
      <c r="Z158" s="462"/>
      <c r="AA158" s="462"/>
      <c r="AB158" s="463"/>
      <c r="AC158" s="461">
        <f>IF(VLOOKUP('③このシートを印刷しＦＡＸして下さい。'!A157,'②講座希望を入力して下さい。'!$A$9:$BX$145,58,FALSE)="","",VLOOKUP('③このシートを印刷しＦＡＸして下さい。'!A157,'②講座希望を入力して下さい。'!$A$9:$BX$145,58,FALSE))</f>
      </c>
      <c r="AD158" s="462"/>
      <c r="AE158" s="463"/>
      <c r="AF158" s="461">
        <f>IF(VLOOKUP('③このシートを印刷しＦＡＸして下さい。'!A157,'②講座希望を入力して下さい。'!$A$9:$BX$145,59,FALSE)="","",VLOOKUP('③このシートを印刷しＦＡＸして下さい。'!A157,'②講座希望を入力して下さい。'!$A$9:$BX$145,59,FALSE))</f>
      </c>
      <c r="AG158" s="462"/>
      <c r="AH158" s="462"/>
      <c r="AI158" s="463"/>
      <c r="AJ158" s="461">
        <f>IF(VLOOKUP('③このシートを印刷しＦＡＸして下さい。'!A157,'②講座希望を入力して下さい。'!$A$9:$BX$145,60,FALSE)="","",VLOOKUP('③このシートを印刷しＦＡＸして下さい。'!A157,'②講座希望を入力して下さい。'!$A$9:$BX$145,60,FALSE))</f>
      </c>
      <c r="AK158" s="462"/>
      <c r="AL158" s="463"/>
      <c r="AM158" s="461">
        <f>IF(VLOOKUP('③このシートを印刷しＦＡＸして下さい。'!A157,'②講座希望を入力して下さい。'!$A$9:$BX$145,61,FALSE)="","",VLOOKUP('③このシートを印刷しＦＡＸして下さい。'!A157,'②講座希望を入力して下さい。'!$A$9:$BX$145,61,FALSE))</f>
      </c>
      <c r="AN158" s="462"/>
      <c r="AO158" s="462"/>
      <c r="AP158" s="463"/>
      <c r="AQ158" s="461">
        <f>IF(VLOOKUP('③このシートを印刷しＦＡＸして下さい。'!A157,'②講座希望を入力して下さい。'!$A$9:$BX$145,62,FALSE)="","",VLOOKUP('③このシートを印刷しＦＡＸして下さい。'!A157,'②講座希望を入力して下さい。'!$A$9:$BX$145,62,FALSE))</f>
      </c>
      <c r="AR158" s="462"/>
      <c r="AS158" s="462"/>
      <c r="AT158" s="422"/>
    </row>
    <row r="159" spans="1:46" ht="18" customHeight="1" thickTop="1">
      <c r="A159" s="469">
        <v>30</v>
      </c>
      <c r="B159" s="470"/>
      <c r="C159" s="471">
        <f>IF(VLOOKUP('③このシートを印刷しＦＡＸして下さい。'!A159,'②講座希望を入力して下さい。'!$A$9:$AV$145,2,FALSE)="","",VLOOKUP('③このシートを印刷しＦＡＸして下さい。'!A159,'②講座希望を入力して下さい。'!$A$9:$AV$145,2,FALSE))</f>
      </c>
      <c r="D159" s="472"/>
      <c r="E159" s="475">
        <f>IF(VLOOKUP('③このシートを印刷しＦＡＸして下さい。'!A159,'②講座希望を入力して下さい。'!$A$9:$AV$145,3,FALSE)="","",VLOOKUP('③このシートを印刷しＦＡＸして下さい。'!A159,'②講座希望を入力して下さい。'!$A$9:$AV$145,3,FALSE))</f>
      </c>
      <c r="F159" s="476"/>
      <c r="G159" s="476"/>
      <c r="H159" s="476"/>
      <c r="I159" s="476"/>
      <c r="J159" s="477"/>
      <c r="K159" s="471">
        <f>IF(VLOOKUP('③このシートを印刷しＦＡＸして下さい。'!A159,'②講座希望を入力して下さい。'!$A$9:$AV$145,4,FALSE)="","",VLOOKUP('③このシートを印刷しＦＡＸして下さい。'!A159,'②講座希望を入力して下さい。'!$A$9:$AV$145,4,FALSE))</f>
      </c>
      <c r="L159" s="472"/>
      <c r="M159" s="471">
        <f>IF(VLOOKUP('③このシートを印刷しＦＡＸして下さい。'!A159,'②講座希望を入力して下さい。'!$A$9:$AV$145,5,FALSE)="","",VLOOKUP('③このシートを印刷しＦＡＸして下さい。'!A159,'②講座希望を入力して下さい。'!$A$9:$AV$145,5,FALSE))</f>
      </c>
      <c r="N159" s="472"/>
      <c r="O159" s="471">
        <f>IF(VLOOKUP('③このシートを印刷しＦＡＸして下さい。'!A159,'②講座希望を入力して下さい。'!$A$9:$AV$145,6,FALSE)="","",VLOOKUP('③このシートを印刷しＦＡＸして下さい。'!A159,'②講座希望を入力して下さい。'!$A$9:$AV$145,6,FALSE))</f>
      </c>
      <c r="P159" s="472"/>
      <c r="Q159" s="486" t="s">
        <v>223</v>
      </c>
      <c r="R159" s="487"/>
      <c r="S159" s="464">
        <f>IF(VLOOKUP('③このシートを印刷しＦＡＸして下さい。'!A159,'②講座希望を入力して下さい。'!$A$9:$AV$145,9,FALSE)="","",VLOOKUP('③このシートを印刷しＦＡＸして下さい。'!A159,'②講座希望を入力して下さい。'!$A$9:$AV$145,9,FALSE))</f>
      </c>
      <c r="T159" s="465"/>
      <c r="U159" s="466"/>
      <c r="V159" s="464">
        <f>IF(VLOOKUP('③このシートを印刷しＦＡＸして下さい。'!A159,'②講座希望を入力して下さい。'!$A$9:$AV$145,10,FALSE)="","",VLOOKUP('③このシートを印刷しＦＡＸして下さい。'!A159,'②講座希望を入力して下さい。'!$A$9:$AV$145,10,FALSE))</f>
      </c>
      <c r="W159" s="465"/>
      <c r="X159" s="466"/>
      <c r="Y159" s="464">
        <f>IF(VLOOKUP('③このシートを印刷しＦＡＸして下さい。'!A159,'②講座希望を入力して下さい。'!$A$9:$BX$145,51,FALSE)="","",VLOOKUP('③このシートを印刷しＦＡＸして下さい。'!A159,'②講座希望を入力して下さい。'!$A$9:$BX$145,51,FALSE))</f>
      </c>
      <c r="Z159" s="465"/>
      <c r="AA159" s="465"/>
      <c r="AB159" s="466"/>
      <c r="AC159" s="464">
        <f>IF(VLOOKUP('③このシートを印刷しＦＡＸして下さい。'!A159,'②講座希望を入力して下さい。'!$A$9:$BX$145,52,FALSE)="","",VLOOKUP('③このシートを印刷しＦＡＸして下さい。'!A159,'②講座希望を入力して下さい。'!$A$9:$BX$145,52,FALSE))</f>
      </c>
      <c r="AD159" s="465"/>
      <c r="AE159" s="466"/>
      <c r="AF159" s="464">
        <f>IF(VLOOKUP('③このシートを印刷しＦＡＸして下さい。'!A159,'②講座希望を入力して下さい。'!$A$9:$BX$145,53,FALSE)="","",VLOOKUP('③このシートを印刷しＦＡＸして下さい。'!A159,'②講座希望を入力して下さい。'!$A$9:$BX$145,53,FALSE))</f>
      </c>
      <c r="AG159" s="465"/>
      <c r="AH159" s="465"/>
      <c r="AI159" s="466"/>
      <c r="AJ159" s="464">
        <f>IF(VLOOKUP('③このシートを印刷しＦＡＸして下さい。'!A159,'②講座希望を入力して下さい。'!$A$9:$BX$145,54,FALSE)="","",VLOOKUP('③このシートを印刷しＦＡＸして下さい。'!A159,'②講座希望を入力して下さい。'!$A$9:$BX$145,54,FALSE))</f>
      </c>
      <c r="AK159" s="465"/>
      <c r="AL159" s="466"/>
      <c r="AM159" s="464">
        <f>IF(VLOOKUP('③このシートを印刷しＦＡＸして下さい。'!A159,'②講座希望を入力して下さい。'!$A$9:$BX$145,55,FALSE)="","",VLOOKUP('③このシートを印刷しＦＡＸして下さい。'!A159,'②講座希望を入力して下さい。'!$A$9:$BX$145,55,FALSE))</f>
      </c>
      <c r="AN159" s="465"/>
      <c r="AO159" s="465"/>
      <c r="AP159" s="466"/>
      <c r="AQ159" s="464">
        <f>IF(VLOOKUP('③このシートを印刷しＦＡＸして下さい。'!A159,'②講座希望を入力して下さい。'!$A$9:$BX$145,56,FALSE)="","",VLOOKUP('③このシートを印刷しＦＡＸして下さい。'!A159,'②講座希望を入力して下さい。'!$A$9:$BX$145,56,FALSE))</f>
      </c>
      <c r="AR159" s="465"/>
      <c r="AS159" s="465"/>
      <c r="AT159" s="421">
        <f>IF(E159="","",IF('②講座希望を入力して下さい。'!BP38&lt;&gt;"",'②講座希望を入力して下さい。'!BP38,"登録完了　・　要選択"))</f>
      </c>
    </row>
    <row r="160" spans="1:46" ht="18" customHeight="1" thickBot="1">
      <c r="A160" s="490"/>
      <c r="B160" s="491"/>
      <c r="C160" s="481"/>
      <c r="D160" s="482"/>
      <c r="E160" s="483"/>
      <c r="F160" s="484"/>
      <c r="G160" s="484"/>
      <c r="H160" s="484"/>
      <c r="I160" s="484"/>
      <c r="J160" s="485"/>
      <c r="K160" s="481"/>
      <c r="L160" s="482"/>
      <c r="M160" s="481"/>
      <c r="N160" s="482"/>
      <c r="O160" s="481"/>
      <c r="P160" s="482"/>
      <c r="Q160" s="488" t="s">
        <v>224</v>
      </c>
      <c r="R160" s="489"/>
      <c r="S160" s="461">
        <f>IF(VLOOKUP('③このシートを印刷しＦＡＸして下さい。'!A159,'②講座希望を入力して下さい。'!$A$9:$BX$145,29,FALSE)="","",VLOOKUP('③このシートを印刷しＦＡＸして下さい。'!A159,'②講座希望を入力して下さい。'!$A$9:$BX$145,29,FALSE))</f>
      </c>
      <c r="T160" s="462"/>
      <c r="U160" s="463"/>
      <c r="V160" s="461">
        <f>IF(VLOOKUP('③このシートを印刷しＦＡＸして下さい。'!A159,'②講座希望を入力して下さい。'!$A$9:$BX$145,30,FALSE)="","",VLOOKUP('③このシートを印刷しＦＡＸして下さい。'!A159,'②講座希望を入力して下さい。'!$A$9:$BX$145,30,FALSE))</f>
      </c>
      <c r="W160" s="462"/>
      <c r="X160" s="463"/>
      <c r="Y160" s="461">
        <f>IF(VLOOKUP('③このシートを印刷しＦＡＸして下さい。'!A159,'②講座希望を入力して下さい。'!$A$9:$BX$145,57,FALSE)="","",VLOOKUP('③このシートを印刷しＦＡＸして下さい。'!A159,'②講座希望を入力して下さい。'!$A$9:$BX$145,57,FALSE))</f>
      </c>
      <c r="Z160" s="462"/>
      <c r="AA160" s="462"/>
      <c r="AB160" s="463"/>
      <c r="AC160" s="461">
        <f>IF(VLOOKUP('③このシートを印刷しＦＡＸして下さい。'!A159,'②講座希望を入力して下さい。'!$A$9:$BX$145,58,FALSE)="","",VLOOKUP('③このシートを印刷しＦＡＸして下さい。'!A159,'②講座希望を入力して下さい。'!$A$9:$BX$145,58,FALSE))</f>
      </c>
      <c r="AD160" s="462"/>
      <c r="AE160" s="463"/>
      <c r="AF160" s="461">
        <f>IF(VLOOKUP('③このシートを印刷しＦＡＸして下さい。'!A159,'②講座希望を入力して下さい。'!$A$9:$BX$145,59,FALSE)="","",VLOOKUP('③このシートを印刷しＦＡＸして下さい。'!A159,'②講座希望を入力して下さい。'!$A$9:$BX$145,59,FALSE))</f>
      </c>
      <c r="AG160" s="462"/>
      <c r="AH160" s="462"/>
      <c r="AI160" s="463"/>
      <c r="AJ160" s="461">
        <f>IF(VLOOKUP('③このシートを印刷しＦＡＸして下さい。'!A159,'②講座希望を入力して下さい。'!$A$9:$BX$145,60,FALSE)="","",VLOOKUP('③このシートを印刷しＦＡＸして下さい。'!A159,'②講座希望を入力して下さい。'!$A$9:$BX$145,60,FALSE))</f>
      </c>
      <c r="AK160" s="462"/>
      <c r="AL160" s="463"/>
      <c r="AM160" s="461">
        <f>IF(VLOOKUP('③このシートを印刷しＦＡＸして下さい。'!A159,'②講座希望を入力して下さい。'!$A$9:$BX$145,61,FALSE)="","",VLOOKUP('③このシートを印刷しＦＡＸして下さい。'!A159,'②講座希望を入力して下さい。'!$A$9:$BX$145,61,FALSE))</f>
      </c>
      <c r="AN160" s="462"/>
      <c r="AO160" s="462"/>
      <c r="AP160" s="463"/>
      <c r="AQ160" s="461">
        <f>IF(VLOOKUP('③このシートを印刷しＦＡＸして下さい。'!A159,'②講座希望を入力して下さい。'!$A$9:$BX$145,62,FALSE)="","",VLOOKUP('③このシートを印刷しＦＡＸして下さい。'!A159,'②講座希望を入力して下さい。'!$A$9:$BX$145,62,FALSE))</f>
      </c>
      <c r="AR160" s="462"/>
      <c r="AS160" s="462"/>
      <c r="AT160" s="422"/>
    </row>
    <row r="161" spans="1:46" ht="18" customHeight="1" thickTop="1">
      <c r="A161" s="448">
        <v>31</v>
      </c>
      <c r="B161" s="449"/>
      <c r="C161" s="471">
        <f>IF(VLOOKUP('③このシートを印刷しＦＡＸして下さい。'!A161,'②講座希望を入力して下さい。'!$A$9:$AV$145,2,FALSE)="","",VLOOKUP('③このシートを印刷しＦＡＸして下さい。'!A161,'②講座希望を入力して下さい。'!$A$9:$AV$145,2,FALSE))</f>
      </c>
      <c r="D161" s="472"/>
      <c r="E161" s="475">
        <f>IF(VLOOKUP('③このシートを印刷しＦＡＸして下さい。'!A161,'②講座希望を入力して下さい。'!$A$9:$AV$145,3,FALSE)="","",VLOOKUP('③このシートを印刷しＦＡＸして下さい。'!A161,'②講座希望を入力して下さい。'!$A$9:$AV$145,3,FALSE))</f>
      </c>
      <c r="F161" s="476"/>
      <c r="G161" s="476"/>
      <c r="H161" s="476"/>
      <c r="I161" s="476"/>
      <c r="J161" s="477"/>
      <c r="K161" s="471">
        <f>IF(VLOOKUP('③このシートを印刷しＦＡＸして下さい。'!A161,'②講座希望を入力して下さい。'!$A$9:$AV$145,4,FALSE)="","",VLOOKUP('③このシートを印刷しＦＡＸして下さい。'!A161,'②講座希望を入力して下さい。'!$A$9:$AV$145,4,FALSE))</f>
      </c>
      <c r="L161" s="472"/>
      <c r="M161" s="471">
        <f>IF(VLOOKUP('③このシートを印刷しＦＡＸして下さい。'!A161,'②講座希望を入力して下さい。'!$A$9:$AV$145,5,FALSE)="","",VLOOKUP('③このシートを印刷しＦＡＸして下さい。'!A161,'②講座希望を入力して下さい。'!$A$9:$AV$145,5,FALSE))</f>
      </c>
      <c r="N161" s="472"/>
      <c r="O161" s="471">
        <f>IF(VLOOKUP('③このシートを印刷しＦＡＸして下さい。'!A161,'②講座希望を入力して下さい。'!$A$9:$AV$145,6,FALSE)="","",VLOOKUP('③このシートを印刷しＦＡＸして下さい。'!A161,'②講座希望を入力して下さい。'!$A$9:$AV$145,6,FALSE))</f>
      </c>
      <c r="P161" s="472"/>
      <c r="Q161" s="486" t="s">
        <v>223</v>
      </c>
      <c r="R161" s="487"/>
      <c r="S161" s="464">
        <f>IF(VLOOKUP('③このシートを印刷しＦＡＸして下さい。'!A161,'②講座希望を入力して下さい。'!$A$9:$AV$145,9,FALSE)="","",VLOOKUP('③このシートを印刷しＦＡＸして下さい。'!A161,'②講座希望を入力して下さい。'!$A$9:$AV$145,9,FALSE))</f>
      </c>
      <c r="T161" s="465"/>
      <c r="U161" s="466"/>
      <c r="V161" s="464">
        <f>IF(VLOOKUP('③このシートを印刷しＦＡＸして下さい。'!A161,'②講座希望を入力して下さい。'!$A$9:$AV$145,10,FALSE)="","",VLOOKUP('③このシートを印刷しＦＡＸして下さい。'!A161,'②講座希望を入力して下さい。'!$A$9:$AV$145,10,FALSE))</f>
      </c>
      <c r="W161" s="465"/>
      <c r="X161" s="466"/>
      <c r="Y161" s="464">
        <f>IF(VLOOKUP('③このシートを印刷しＦＡＸして下さい。'!A161,'②講座希望を入力して下さい。'!$A$9:$BX$145,51,FALSE)="","",VLOOKUP('③このシートを印刷しＦＡＸして下さい。'!A161,'②講座希望を入力して下さい。'!$A$9:$BX$145,51,FALSE))</f>
      </c>
      <c r="Z161" s="465"/>
      <c r="AA161" s="465"/>
      <c r="AB161" s="466"/>
      <c r="AC161" s="464">
        <f>IF(VLOOKUP('③このシートを印刷しＦＡＸして下さい。'!A161,'②講座希望を入力して下さい。'!$A$9:$BX$145,52,FALSE)="","",VLOOKUP('③このシートを印刷しＦＡＸして下さい。'!A161,'②講座希望を入力して下さい。'!$A$9:$BX$145,52,FALSE))</f>
      </c>
      <c r="AD161" s="465"/>
      <c r="AE161" s="466"/>
      <c r="AF161" s="464">
        <f>IF(VLOOKUP('③このシートを印刷しＦＡＸして下さい。'!A161,'②講座希望を入力して下さい。'!$A$9:$BX$145,53,FALSE)="","",VLOOKUP('③このシートを印刷しＦＡＸして下さい。'!A161,'②講座希望を入力して下さい。'!$A$9:$BX$145,53,FALSE))</f>
      </c>
      <c r="AG161" s="465"/>
      <c r="AH161" s="465"/>
      <c r="AI161" s="466"/>
      <c r="AJ161" s="464">
        <f>IF(VLOOKUP('③このシートを印刷しＦＡＸして下さい。'!A161,'②講座希望を入力して下さい。'!$A$9:$BX$145,54,FALSE)="","",VLOOKUP('③このシートを印刷しＦＡＸして下さい。'!A161,'②講座希望を入力して下さい。'!$A$9:$BX$145,54,FALSE))</f>
      </c>
      <c r="AK161" s="465"/>
      <c r="AL161" s="466"/>
      <c r="AM161" s="464">
        <f>IF(VLOOKUP('③このシートを印刷しＦＡＸして下さい。'!A161,'②講座希望を入力して下さい。'!$A$9:$BX$145,55,FALSE)="","",VLOOKUP('③このシートを印刷しＦＡＸして下さい。'!A161,'②講座希望を入力して下さい。'!$A$9:$BX$145,55,FALSE))</f>
      </c>
      <c r="AN161" s="465"/>
      <c r="AO161" s="465"/>
      <c r="AP161" s="466"/>
      <c r="AQ161" s="464">
        <f>IF(VLOOKUP('③このシートを印刷しＦＡＸして下さい。'!A161,'②講座希望を入力して下さい。'!$A$9:$BX$145,56,FALSE)="","",VLOOKUP('③このシートを印刷しＦＡＸして下さい。'!A161,'②講座希望を入力して下さい。'!$A$9:$BX$145,56,FALSE))</f>
      </c>
      <c r="AR161" s="465"/>
      <c r="AS161" s="465"/>
      <c r="AT161" s="421">
        <f>IF(E161="","",IF('②講座希望を入力して下さい。'!BP39&lt;&gt;"",'②講座希望を入力して下さい。'!BP39,"登録完了　・　要選択"))</f>
      </c>
    </row>
    <row r="162" spans="1:46" ht="18" customHeight="1" thickBot="1">
      <c r="A162" s="490"/>
      <c r="B162" s="491"/>
      <c r="C162" s="481"/>
      <c r="D162" s="482"/>
      <c r="E162" s="483"/>
      <c r="F162" s="484"/>
      <c r="G162" s="484"/>
      <c r="H162" s="484"/>
      <c r="I162" s="484"/>
      <c r="J162" s="485"/>
      <c r="K162" s="481"/>
      <c r="L162" s="482"/>
      <c r="M162" s="481"/>
      <c r="N162" s="482"/>
      <c r="O162" s="481"/>
      <c r="P162" s="482"/>
      <c r="Q162" s="488" t="s">
        <v>224</v>
      </c>
      <c r="R162" s="489"/>
      <c r="S162" s="461">
        <f>IF(VLOOKUP('③このシートを印刷しＦＡＸして下さい。'!A161,'②講座希望を入力して下さい。'!$A$9:$BX$145,29,FALSE)="","",VLOOKUP('③このシートを印刷しＦＡＸして下さい。'!A161,'②講座希望を入力して下さい。'!$A$9:$BX$145,29,FALSE))</f>
      </c>
      <c r="T162" s="462"/>
      <c r="U162" s="463"/>
      <c r="V162" s="461">
        <f>IF(VLOOKUP('③このシートを印刷しＦＡＸして下さい。'!A161,'②講座希望を入力して下さい。'!$A$9:$BX$145,30,FALSE)="","",VLOOKUP('③このシートを印刷しＦＡＸして下さい。'!A161,'②講座希望を入力して下さい。'!$A$9:$BX$145,30,FALSE))</f>
      </c>
      <c r="W162" s="462"/>
      <c r="X162" s="463"/>
      <c r="Y162" s="461">
        <f>IF(VLOOKUP('③このシートを印刷しＦＡＸして下さい。'!A161,'②講座希望を入力して下さい。'!$A$9:$BX$145,57,FALSE)="","",VLOOKUP('③このシートを印刷しＦＡＸして下さい。'!A161,'②講座希望を入力して下さい。'!$A$9:$BX$145,57,FALSE))</f>
      </c>
      <c r="Z162" s="462"/>
      <c r="AA162" s="462"/>
      <c r="AB162" s="463"/>
      <c r="AC162" s="461">
        <f>IF(VLOOKUP('③このシートを印刷しＦＡＸして下さい。'!A161,'②講座希望を入力して下さい。'!$A$9:$BX$145,58,FALSE)="","",VLOOKUP('③このシートを印刷しＦＡＸして下さい。'!A161,'②講座希望を入力して下さい。'!$A$9:$BX$145,58,FALSE))</f>
      </c>
      <c r="AD162" s="462"/>
      <c r="AE162" s="463"/>
      <c r="AF162" s="461">
        <f>IF(VLOOKUP('③このシートを印刷しＦＡＸして下さい。'!A161,'②講座希望を入力して下さい。'!$A$9:$BX$145,59,FALSE)="","",VLOOKUP('③このシートを印刷しＦＡＸして下さい。'!A161,'②講座希望を入力して下さい。'!$A$9:$BX$145,59,FALSE))</f>
      </c>
      <c r="AG162" s="462"/>
      <c r="AH162" s="462"/>
      <c r="AI162" s="463"/>
      <c r="AJ162" s="461">
        <f>IF(VLOOKUP('③このシートを印刷しＦＡＸして下さい。'!A161,'②講座希望を入力して下さい。'!$A$9:$BX$145,60,FALSE)="","",VLOOKUP('③このシートを印刷しＦＡＸして下さい。'!A161,'②講座希望を入力して下さい。'!$A$9:$BX$145,60,FALSE))</f>
      </c>
      <c r="AK162" s="462"/>
      <c r="AL162" s="463"/>
      <c r="AM162" s="461">
        <f>IF(VLOOKUP('③このシートを印刷しＦＡＸして下さい。'!A161,'②講座希望を入力して下さい。'!$A$9:$BX$145,61,FALSE)="","",VLOOKUP('③このシートを印刷しＦＡＸして下さい。'!A161,'②講座希望を入力して下さい。'!$A$9:$BX$145,61,FALSE))</f>
      </c>
      <c r="AN162" s="462"/>
      <c r="AO162" s="462"/>
      <c r="AP162" s="463"/>
      <c r="AQ162" s="461">
        <f>IF(VLOOKUP('③このシートを印刷しＦＡＸして下さい。'!A161,'②講座希望を入力して下さい。'!$A$9:$BX$145,62,FALSE)="","",VLOOKUP('③このシートを印刷しＦＡＸして下さい。'!A161,'②講座希望を入力して下さい。'!$A$9:$BX$145,62,FALSE))</f>
      </c>
      <c r="AR162" s="462"/>
      <c r="AS162" s="462"/>
      <c r="AT162" s="422"/>
    </row>
    <row r="163" spans="1:46" ht="18" customHeight="1" thickTop="1">
      <c r="A163" s="448">
        <v>32</v>
      </c>
      <c r="B163" s="449"/>
      <c r="C163" s="471">
        <f>IF(VLOOKUP('③このシートを印刷しＦＡＸして下さい。'!A163,'②講座希望を入力して下さい。'!$A$9:$AV$145,2,FALSE)="","",VLOOKUP('③このシートを印刷しＦＡＸして下さい。'!A163,'②講座希望を入力して下さい。'!$A$9:$AV$145,2,FALSE))</f>
      </c>
      <c r="D163" s="472"/>
      <c r="E163" s="475">
        <f>IF(VLOOKUP('③このシートを印刷しＦＡＸして下さい。'!A163,'②講座希望を入力して下さい。'!$A$9:$AV$145,3,FALSE)="","",VLOOKUP('③このシートを印刷しＦＡＸして下さい。'!A163,'②講座希望を入力して下さい。'!$A$9:$AV$145,3,FALSE))</f>
      </c>
      <c r="F163" s="476"/>
      <c r="G163" s="476"/>
      <c r="H163" s="476"/>
      <c r="I163" s="476"/>
      <c r="J163" s="477"/>
      <c r="K163" s="471">
        <f>IF(VLOOKUP('③このシートを印刷しＦＡＸして下さい。'!A163,'②講座希望を入力して下さい。'!$A$9:$AV$145,4,FALSE)="","",VLOOKUP('③このシートを印刷しＦＡＸして下さい。'!A163,'②講座希望を入力して下さい。'!$A$9:$AV$145,4,FALSE))</f>
      </c>
      <c r="L163" s="472"/>
      <c r="M163" s="471">
        <f>IF(VLOOKUP('③このシートを印刷しＦＡＸして下さい。'!A163,'②講座希望を入力して下さい。'!$A$9:$AV$145,5,FALSE)="","",VLOOKUP('③このシートを印刷しＦＡＸして下さい。'!A163,'②講座希望を入力して下さい。'!$A$9:$AV$145,5,FALSE))</f>
      </c>
      <c r="N163" s="472"/>
      <c r="O163" s="471">
        <f>IF(VLOOKUP('③このシートを印刷しＦＡＸして下さい。'!A163,'②講座希望を入力して下さい。'!$A$9:$AV$145,6,FALSE)="","",VLOOKUP('③このシートを印刷しＦＡＸして下さい。'!A163,'②講座希望を入力して下さい。'!$A$9:$AV$145,6,FALSE))</f>
      </c>
      <c r="P163" s="472"/>
      <c r="Q163" s="486" t="s">
        <v>223</v>
      </c>
      <c r="R163" s="487"/>
      <c r="S163" s="464">
        <f>IF(VLOOKUP('③このシートを印刷しＦＡＸして下さい。'!A163,'②講座希望を入力して下さい。'!$A$9:$AV$145,9,FALSE)="","",VLOOKUP('③このシートを印刷しＦＡＸして下さい。'!A163,'②講座希望を入力して下さい。'!$A$9:$AV$145,9,FALSE))</f>
      </c>
      <c r="T163" s="465"/>
      <c r="U163" s="466"/>
      <c r="V163" s="464">
        <f>IF(VLOOKUP('③このシートを印刷しＦＡＸして下さい。'!A163,'②講座希望を入力して下さい。'!$A$9:$AV$145,10,FALSE)="","",VLOOKUP('③このシートを印刷しＦＡＸして下さい。'!A163,'②講座希望を入力して下さい。'!$A$9:$AV$145,10,FALSE))</f>
      </c>
      <c r="W163" s="465"/>
      <c r="X163" s="466"/>
      <c r="Y163" s="464">
        <f>IF(VLOOKUP('③このシートを印刷しＦＡＸして下さい。'!A163,'②講座希望を入力して下さい。'!$A$9:$BX$145,51,FALSE)="","",VLOOKUP('③このシートを印刷しＦＡＸして下さい。'!A163,'②講座希望を入力して下さい。'!$A$9:$BX$145,51,FALSE))</f>
      </c>
      <c r="Z163" s="465"/>
      <c r="AA163" s="465"/>
      <c r="AB163" s="466"/>
      <c r="AC163" s="464">
        <f>IF(VLOOKUP('③このシートを印刷しＦＡＸして下さい。'!A163,'②講座希望を入力して下さい。'!$A$9:$BX$145,52,FALSE)="","",VLOOKUP('③このシートを印刷しＦＡＸして下さい。'!A163,'②講座希望を入力して下さい。'!$A$9:$BX$145,52,FALSE))</f>
      </c>
      <c r="AD163" s="465"/>
      <c r="AE163" s="466"/>
      <c r="AF163" s="464">
        <f>IF(VLOOKUP('③このシートを印刷しＦＡＸして下さい。'!A163,'②講座希望を入力して下さい。'!$A$9:$BX$145,53,FALSE)="","",VLOOKUP('③このシートを印刷しＦＡＸして下さい。'!A163,'②講座希望を入力して下さい。'!$A$9:$BX$145,53,FALSE))</f>
      </c>
      <c r="AG163" s="465"/>
      <c r="AH163" s="465"/>
      <c r="AI163" s="466"/>
      <c r="AJ163" s="464">
        <f>IF(VLOOKUP('③このシートを印刷しＦＡＸして下さい。'!A163,'②講座希望を入力して下さい。'!$A$9:$BX$145,54,FALSE)="","",VLOOKUP('③このシートを印刷しＦＡＸして下さい。'!A163,'②講座希望を入力して下さい。'!$A$9:$BX$145,54,FALSE))</f>
      </c>
      <c r="AK163" s="465"/>
      <c r="AL163" s="466"/>
      <c r="AM163" s="464">
        <f>IF(VLOOKUP('③このシートを印刷しＦＡＸして下さい。'!A163,'②講座希望を入力して下さい。'!$A$9:$BX$145,55,FALSE)="","",VLOOKUP('③このシートを印刷しＦＡＸして下さい。'!A163,'②講座希望を入力して下さい。'!$A$9:$BX$145,55,FALSE))</f>
      </c>
      <c r="AN163" s="465"/>
      <c r="AO163" s="465"/>
      <c r="AP163" s="466"/>
      <c r="AQ163" s="464">
        <f>IF(VLOOKUP('③このシートを印刷しＦＡＸして下さい。'!A163,'②講座希望を入力して下さい。'!$A$9:$BX$145,56,FALSE)="","",VLOOKUP('③このシートを印刷しＦＡＸして下さい。'!A163,'②講座希望を入力して下さい。'!$A$9:$BX$145,56,FALSE))</f>
      </c>
      <c r="AR163" s="465"/>
      <c r="AS163" s="465"/>
      <c r="AT163" s="421">
        <f>IF(E163="","",IF('②講座希望を入力して下さい。'!BP40&lt;&gt;"",'②講座希望を入力して下さい。'!BP40,"登録完了　・　要選択"))</f>
      </c>
    </row>
    <row r="164" spans="1:46" ht="18" customHeight="1" thickBot="1">
      <c r="A164" s="448"/>
      <c r="B164" s="449"/>
      <c r="C164" s="481"/>
      <c r="D164" s="482"/>
      <c r="E164" s="483"/>
      <c r="F164" s="484"/>
      <c r="G164" s="484"/>
      <c r="H164" s="484"/>
      <c r="I164" s="484"/>
      <c r="J164" s="485"/>
      <c r="K164" s="481"/>
      <c r="L164" s="482"/>
      <c r="M164" s="481"/>
      <c r="N164" s="482"/>
      <c r="O164" s="481"/>
      <c r="P164" s="482"/>
      <c r="Q164" s="488" t="s">
        <v>224</v>
      </c>
      <c r="R164" s="489"/>
      <c r="S164" s="461">
        <f>IF(VLOOKUP('③このシートを印刷しＦＡＸして下さい。'!A163,'②講座希望を入力して下さい。'!$A$9:$BX$145,29,FALSE)="","",VLOOKUP('③このシートを印刷しＦＡＸして下さい。'!A163,'②講座希望を入力して下さい。'!$A$9:$BX$145,29,FALSE))</f>
      </c>
      <c r="T164" s="462"/>
      <c r="U164" s="463"/>
      <c r="V164" s="461">
        <f>IF(VLOOKUP('③このシートを印刷しＦＡＸして下さい。'!A163,'②講座希望を入力して下さい。'!$A$9:$BX$145,30,FALSE)="","",VLOOKUP('③このシートを印刷しＦＡＸして下さい。'!A163,'②講座希望を入力して下さい。'!$A$9:$BX$145,30,FALSE))</f>
      </c>
      <c r="W164" s="462"/>
      <c r="X164" s="463"/>
      <c r="Y164" s="461">
        <f>IF(VLOOKUP('③このシートを印刷しＦＡＸして下さい。'!A163,'②講座希望を入力して下さい。'!$A$9:$BX$145,57,FALSE)="","",VLOOKUP('③このシートを印刷しＦＡＸして下さい。'!A163,'②講座希望を入力して下さい。'!$A$9:$BX$145,57,FALSE))</f>
      </c>
      <c r="Z164" s="462"/>
      <c r="AA164" s="462"/>
      <c r="AB164" s="463"/>
      <c r="AC164" s="461">
        <f>IF(VLOOKUP('③このシートを印刷しＦＡＸして下さい。'!A163,'②講座希望を入力して下さい。'!$A$9:$BX$145,58,FALSE)="","",VLOOKUP('③このシートを印刷しＦＡＸして下さい。'!A163,'②講座希望を入力して下さい。'!$A$9:$BX$145,58,FALSE))</f>
      </c>
      <c r="AD164" s="462"/>
      <c r="AE164" s="463"/>
      <c r="AF164" s="461">
        <f>IF(VLOOKUP('③このシートを印刷しＦＡＸして下さい。'!A163,'②講座希望を入力して下さい。'!$A$9:$BX$145,59,FALSE)="","",VLOOKUP('③このシートを印刷しＦＡＸして下さい。'!A163,'②講座希望を入力して下さい。'!$A$9:$BX$145,59,FALSE))</f>
      </c>
      <c r="AG164" s="462"/>
      <c r="AH164" s="462"/>
      <c r="AI164" s="463"/>
      <c r="AJ164" s="461">
        <f>IF(VLOOKUP('③このシートを印刷しＦＡＸして下さい。'!A163,'②講座希望を入力して下さい。'!$A$9:$BX$145,60,FALSE)="","",VLOOKUP('③このシートを印刷しＦＡＸして下さい。'!A163,'②講座希望を入力して下さい。'!$A$9:$BX$145,60,FALSE))</f>
      </c>
      <c r="AK164" s="462"/>
      <c r="AL164" s="463"/>
      <c r="AM164" s="461">
        <f>IF(VLOOKUP('③このシートを印刷しＦＡＸして下さい。'!A163,'②講座希望を入力して下さい。'!$A$9:$BX$145,61,FALSE)="","",VLOOKUP('③このシートを印刷しＦＡＸして下さい。'!A163,'②講座希望を入力して下さい。'!$A$9:$BX$145,61,FALSE))</f>
      </c>
      <c r="AN164" s="462"/>
      <c r="AO164" s="462"/>
      <c r="AP164" s="463"/>
      <c r="AQ164" s="461">
        <f>IF(VLOOKUP('③このシートを印刷しＦＡＸして下さい。'!A163,'②講座希望を入力して下さい。'!$A$9:$BX$145,62,FALSE)="","",VLOOKUP('③このシートを印刷しＦＡＸして下さい。'!A163,'②講座希望を入力して下さい。'!$A$9:$BX$145,62,FALSE))</f>
      </c>
      <c r="AR164" s="462"/>
      <c r="AS164" s="462"/>
      <c r="AT164" s="422"/>
    </row>
    <row r="165" spans="1:46" ht="18" customHeight="1" thickTop="1">
      <c r="A165" s="469">
        <v>33</v>
      </c>
      <c r="B165" s="470"/>
      <c r="C165" s="471">
        <f>IF(VLOOKUP('③このシートを印刷しＦＡＸして下さい。'!A165,'②講座希望を入力して下さい。'!$A$9:$AV$145,2,FALSE)="","",VLOOKUP('③このシートを印刷しＦＡＸして下さい。'!A165,'②講座希望を入力して下さい。'!$A$9:$AV$145,2,FALSE))</f>
      </c>
      <c r="D165" s="472"/>
      <c r="E165" s="475">
        <f>IF(VLOOKUP('③このシートを印刷しＦＡＸして下さい。'!A165,'②講座希望を入力して下さい。'!$A$9:$AV$145,3,FALSE)="","",VLOOKUP('③このシートを印刷しＦＡＸして下さい。'!A165,'②講座希望を入力して下さい。'!$A$9:$AV$145,3,FALSE))</f>
      </c>
      <c r="F165" s="476"/>
      <c r="G165" s="476"/>
      <c r="H165" s="476"/>
      <c r="I165" s="476"/>
      <c r="J165" s="477"/>
      <c r="K165" s="471">
        <f>IF(VLOOKUP('③このシートを印刷しＦＡＸして下さい。'!A165,'②講座希望を入力して下さい。'!$A$9:$AV$145,4,FALSE)="","",VLOOKUP('③このシートを印刷しＦＡＸして下さい。'!A165,'②講座希望を入力して下さい。'!$A$9:$AV$145,4,FALSE))</f>
      </c>
      <c r="L165" s="472"/>
      <c r="M165" s="471">
        <f>IF(VLOOKUP('③このシートを印刷しＦＡＸして下さい。'!A165,'②講座希望を入力して下さい。'!$A$9:$AV$145,5,FALSE)="","",VLOOKUP('③このシートを印刷しＦＡＸして下さい。'!A165,'②講座希望を入力して下さい。'!$A$9:$AV$145,5,FALSE))</f>
      </c>
      <c r="N165" s="472"/>
      <c r="O165" s="471">
        <f>IF(VLOOKUP('③このシートを印刷しＦＡＸして下さい。'!A165,'②講座希望を入力して下さい。'!$A$9:$AV$145,6,FALSE)="","",VLOOKUP('③このシートを印刷しＦＡＸして下さい。'!A165,'②講座希望を入力して下さい。'!$A$9:$AV$145,6,FALSE))</f>
      </c>
      <c r="P165" s="472"/>
      <c r="Q165" s="486" t="s">
        <v>223</v>
      </c>
      <c r="R165" s="487"/>
      <c r="S165" s="464">
        <f>IF(VLOOKUP('③このシートを印刷しＦＡＸして下さい。'!A165,'②講座希望を入力して下さい。'!$A$9:$AV$145,9,FALSE)="","",VLOOKUP('③このシートを印刷しＦＡＸして下さい。'!A165,'②講座希望を入力して下さい。'!$A$9:$AV$145,9,FALSE))</f>
      </c>
      <c r="T165" s="465"/>
      <c r="U165" s="466"/>
      <c r="V165" s="464">
        <f>IF(VLOOKUP('③このシートを印刷しＦＡＸして下さい。'!A165,'②講座希望を入力して下さい。'!$A$9:$AV$145,10,FALSE)="","",VLOOKUP('③このシートを印刷しＦＡＸして下さい。'!A165,'②講座希望を入力して下さい。'!$A$9:$AV$145,10,FALSE))</f>
      </c>
      <c r="W165" s="465"/>
      <c r="X165" s="466"/>
      <c r="Y165" s="464">
        <f>IF(VLOOKUP('③このシートを印刷しＦＡＸして下さい。'!A165,'②講座希望を入力して下さい。'!$A$9:$BX$145,51,FALSE)="","",VLOOKUP('③このシートを印刷しＦＡＸして下さい。'!A165,'②講座希望を入力して下さい。'!$A$9:$BX$145,51,FALSE))</f>
      </c>
      <c r="Z165" s="465"/>
      <c r="AA165" s="465"/>
      <c r="AB165" s="466"/>
      <c r="AC165" s="464">
        <f>IF(VLOOKUP('③このシートを印刷しＦＡＸして下さい。'!A165,'②講座希望を入力して下さい。'!$A$9:$BX$145,52,FALSE)="","",VLOOKUP('③このシートを印刷しＦＡＸして下さい。'!A165,'②講座希望を入力して下さい。'!$A$9:$BX$145,52,FALSE))</f>
      </c>
      <c r="AD165" s="465"/>
      <c r="AE165" s="466"/>
      <c r="AF165" s="464">
        <f>IF(VLOOKUP('③このシートを印刷しＦＡＸして下さい。'!A165,'②講座希望を入力して下さい。'!$A$9:$BX$145,53,FALSE)="","",VLOOKUP('③このシートを印刷しＦＡＸして下さい。'!A165,'②講座希望を入力して下さい。'!$A$9:$BX$145,53,FALSE))</f>
      </c>
      <c r="AG165" s="465"/>
      <c r="AH165" s="465"/>
      <c r="AI165" s="466"/>
      <c r="AJ165" s="464">
        <f>IF(VLOOKUP('③このシートを印刷しＦＡＸして下さい。'!A165,'②講座希望を入力して下さい。'!$A$9:$BX$145,54,FALSE)="","",VLOOKUP('③このシートを印刷しＦＡＸして下さい。'!A165,'②講座希望を入力して下さい。'!$A$9:$BX$145,54,FALSE))</f>
      </c>
      <c r="AK165" s="465"/>
      <c r="AL165" s="466"/>
      <c r="AM165" s="464">
        <f>IF(VLOOKUP('③このシートを印刷しＦＡＸして下さい。'!A165,'②講座希望を入力して下さい。'!$A$9:$BX$145,55,FALSE)="","",VLOOKUP('③このシートを印刷しＦＡＸして下さい。'!A165,'②講座希望を入力して下さい。'!$A$9:$BX$145,55,FALSE))</f>
      </c>
      <c r="AN165" s="465"/>
      <c r="AO165" s="465"/>
      <c r="AP165" s="466"/>
      <c r="AQ165" s="464">
        <f>IF(VLOOKUP('③このシートを印刷しＦＡＸして下さい。'!A165,'②講座希望を入力して下さい。'!$A$9:$BX$145,56,FALSE)="","",VLOOKUP('③このシートを印刷しＦＡＸして下さい。'!A165,'②講座希望を入力して下さい。'!$A$9:$BX$145,56,FALSE))</f>
      </c>
      <c r="AR165" s="465"/>
      <c r="AS165" s="465"/>
      <c r="AT165" s="421">
        <f>IF(E165="","",IF('②講座希望を入力して下さい。'!BP41&lt;&gt;"",'②講座希望を入力して下さい。'!BP41,"登録完了　・　要選択"))</f>
      </c>
    </row>
    <row r="166" spans="1:46" ht="18" customHeight="1" thickBot="1">
      <c r="A166" s="490"/>
      <c r="B166" s="491"/>
      <c r="C166" s="481"/>
      <c r="D166" s="482"/>
      <c r="E166" s="483"/>
      <c r="F166" s="484"/>
      <c r="G166" s="484"/>
      <c r="H166" s="484"/>
      <c r="I166" s="484"/>
      <c r="J166" s="485"/>
      <c r="K166" s="481"/>
      <c r="L166" s="482"/>
      <c r="M166" s="481"/>
      <c r="N166" s="482"/>
      <c r="O166" s="481"/>
      <c r="P166" s="482"/>
      <c r="Q166" s="488" t="s">
        <v>224</v>
      </c>
      <c r="R166" s="489"/>
      <c r="S166" s="461">
        <f>IF(VLOOKUP('③このシートを印刷しＦＡＸして下さい。'!A165,'②講座希望を入力して下さい。'!$A$9:$BX$145,29,FALSE)="","",VLOOKUP('③このシートを印刷しＦＡＸして下さい。'!A165,'②講座希望を入力して下さい。'!$A$9:$BX$145,29,FALSE))</f>
      </c>
      <c r="T166" s="462"/>
      <c r="U166" s="463"/>
      <c r="V166" s="461">
        <f>IF(VLOOKUP('③このシートを印刷しＦＡＸして下さい。'!A165,'②講座希望を入力して下さい。'!$A$9:$BX$145,30,FALSE)="","",VLOOKUP('③このシートを印刷しＦＡＸして下さい。'!A165,'②講座希望を入力して下さい。'!$A$9:$BX$145,30,FALSE))</f>
      </c>
      <c r="W166" s="462"/>
      <c r="X166" s="463"/>
      <c r="Y166" s="461">
        <f>IF(VLOOKUP('③このシートを印刷しＦＡＸして下さい。'!A165,'②講座希望を入力して下さい。'!$A$9:$BX$145,57,FALSE)="","",VLOOKUP('③このシートを印刷しＦＡＸして下さい。'!A165,'②講座希望を入力して下さい。'!$A$9:$BX$145,57,FALSE))</f>
      </c>
      <c r="Z166" s="462"/>
      <c r="AA166" s="462"/>
      <c r="AB166" s="463"/>
      <c r="AC166" s="461">
        <f>IF(VLOOKUP('③このシートを印刷しＦＡＸして下さい。'!A165,'②講座希望を入力して下さい。'!$A$9:$BX$145,58,FALSE)="","",VLOOKUP('③このシートを印刷しＦＡＸして下さい。'!A165,'②講座希望を入力して下さい。'!$A$9:$BX$145,58,FALSE))</f>
      </c>
      <c r="AD166" s="462"/>
      <c r="AE166" s="463"/>
      <c r="AF166" s="461">
        <f>IF(VLOOKUP('③このシートを印刷しＦＡＸして下さい。'!A165,'②講座希望を入力して下さい。'!$A$9:$BX$145,59,FALSE)="","",VLOOKUP('③このシートを印刷しＦＡＸして下さい。'!A165,'②講座希望を入力して下さい。'!$A$9:$BX$145,59,FALSE))</f>
      </c>
      <c r="AG166" s="462"/>
      <c r="AH166" s="462"/>
      <c r="AI166" s="463"/>
      <c r="AJ166" s="461">
        <f>IF(VLOOKUP('③このシートを印刷しＦＡＸして下さい。'!A165,'②講座希望を入力して下さい。'!$A$9:$BX$145,60,FALSE)="","",VLOOKUP('③このシートを印刷しＦＡＸして下さい。'!A165,'②講座希望を入力して下さい。'!$A$9:$BX$145,60,FALSE))</f>
      </c>
      <c r="AK166" s="462"/>
      <c r="AL166" s="463"/>
      <c r="AM166" s="461">
        <f>IF(VLOOKUP('③このシートを印刷しＦＡＸして下さい。'!A165,'②講座希望を入力して下さい。'!$A$9:$BX$145,61,FALSE)="","",VLOOKUP('③このシートを印刷しＦＡＸして下さい。'!A165,'②講座希望を入力して下さい。'!$A$9:$BX$145,61,FALSE))</f>
      </c>
      <c r="AN166" s="462"/>
      <c r="AO166" s="462"/>
      <c r="AP166" s="463"/>
      <c r="AQ166" s="461">
        <f>IF(VLOOKUP('③このシートを印刷しＦＡＸして下さい。'!A165,'②講座希望を入力して下さい。'!$A$9:$BX$145,62,FALSE)="","",VLOOKUP('③このシートを印刷しＦＡＸして下さい。'!A165,'②講座希望を入力して下さい。'!$A$9:$BX$145,62,FALSE))</f>
      </c>
      <c r="AR166" s="462"/>
      <c r="AS166" s="462"/>
      <c r="AT166" s="422"/>
    </row>
    <row r="167" spans="1:46" ht="18" customHeight="1" thickTop="1">
      <c r="A167" s="448">
        <v>34</v>
      </c>
      <c r="B167" s="449"/>
      <c r="C167" s="471">
        <f>IF(VLOOKUP('③このシートを印刷しＦＡＸして下さい。'!A167,'②講座希望を入力して下さい。'!$A$9:$AV$145,2,FALSE)="","",VLOOKUP('③このシートを印刷しＦＡＸして下さい。'!A167,'②講座希望を入力して下さい。'!$A$9:$AV$145,2,FALSE))</f>
      </c>
      <c r="D167" s="472"/>
      <c r="E167" s="475">
        <f>IF(VLOOKUP('③このシートを印刷しＦＡＸして下さい。'!A167,'②講座希望を入力して下さい。'!$A$9:$AV$145,3,FALSE)="","",VLOOKUP('③このシートを印刷しＦＡＸして下さい。'!A167,'②講座希望を入力して下さい。'!$A$9:$AV$145,3,FALSE))</f>
      </c>
      <c r="F167" s="476"/>
      <c r="G167" s="476"/>
      <c r="H167" s="476"/>
      <c r="I167" s="476"/>
      <c r="J167" s="477"/>
      <c r="K167" s="471">
        <f>IF(VLOOKUP('③このシートを印刷しＦＡＸして下さい。'!A167,'②講座希望を入力して下さい。'!$A$9:$AV$145,4,FALSE)="","",VLOOKUP('③このシートを印刷しＦＡＸして下さい。'!A167,'②講座希望を入力して下さい。'!$A$9:$AV$145,4,FALSE))</f>
      </c>
      <c r="L167" s="472"/>
      <c r="M167" s="471">
        <f>IF(VLOOKUP('③このシートを印刷しＦＡＸして下さい。'!A167,'②講座希望を入力して下さい。'!$A$9:$AV$145,5,FALSE)="","",VLOOKUP('③このシートを印刷しＦＡＸして下さい。'!A167,'②講座希望を入力して下さい。'!$A$9:$AV$145,5,FALSE))</f>
      </c>
      <c r="N167" s="472"/>
      <c r="O167" s="471">
        <f>IF(VLOOKUP('③このシートを印刷しＦＡＸして下さい。'!A167,'②講座希望を入力して下さい。'!$A$9:$AV$145,6,FALSE)="","",VLOOKUP('③このシートを印刷しＦＡＸして下さい。'!A167,'②講座希望を入力して下さい。'!$A$9:$AV$145,6,FALSE))</f>
      </c>
      <c r="P167" s="472"/>
      <c r="Q167" s="486" t="s">
        <v>223</v>
      </c>
      <c r="R167" s="487"/>
      <c r="S167" s="464">
        <f>IF(VLOOKUP('③このシートを印刷しＦＡＸして下さい。'!A167,'②講座希望を入力して下さい。'!$A$9:$AV$145,9,FALSE)="","",VLOOKUP('③このシートを印刷しＦＡＸして下さい。'!A167,'②講座希望を入力して下さい。'!$A$9:$AV$145,9,FALSE))</f>
      </c>
      <c r="T167" s="465"/>
      <c r="U167" s="466"/>
      <c r="V167" s="464">
        <f>IF(VLOOKUP('③このシートを印刷しＦＡＸして下さい。'!A167,'②講座希望を入力して下さい。'!$A$9:$AV$145,10,FALSE)="","",VLOOKUP('③このシートを印刷しＦＡＸして下さい。'!A167,'②講座希望を入力して下さい。'!$A$9:$AV$145,10,FALSE))</f>
      </c>
      <c r="W167" s="465"/>
      <c r="X167" s="466"/>
      <c r="Y167" s="464">
        <f>IF(VLOOKUP('③このシートを印刷しＦＡＸして下さい。'!A167,'②講座希望を入力して下さい。'!$A$9:$BX$145,51,FALSE)="","",VLOOKUP('③このシートを印刷しＦＡＸして下さい。'!A167,'②講座希望を入力して下さい。'!$A$9:$BX$145,51,FALSE))</f>
      </c>
      <c r="Z167" s="465"/>
      <c r="AA167" s="465"/>
      <c r="AB167" s="466"/>
      <c r="AC167" s="464">
        <f>IF(VLOOKUP('③このシートを印刷しＦＡＸして下さい。'!A167,'②講座希望を入力して下さい。'!$A$9:$BX$145,52,FALSE)="","",VLOOKUP('③このシートを印刷しＦＡＸして下さい。'!A167,'②講座希望を入力して下さい。'!$A$9:$BX$145,52,FALSE))</f>
      </c>
      <c r="AD167" s="465"/>
      <c r="AE167" s="466"/>
      <c r="AF167" s="464">
        <f>IF(VLOOKUP('③このシートを印刷しＦＡＸして下さい。'!A167,'②講座希望を入力して下さい。'!$A$9:$BX$145,53,FALSE)="","",VLOOKUP('③このシートを印刷しＦＡＸして下さい。'!A167,'②講座希望を入力して下さい。'!$A$9:$BX$145,53,FALSE))</f>
      </c>
      <c r="AG167" s="465"/>
      <c r="AH167" s="465"/>
      <c r="AI167" s="466"/>
      <c r="AJ167" s="464">
        <f>IF(VLOOKUP('③このシートを印刷しＦＡＸして下さい。'!A167,'②講座希望を入力して下さい。'!$A$9:$BX$145,54,FALSE)="","",VLOOKUP('③このシートを印刷しＦＡＸして下さい。'!A167,'②講座希望を入力して下さい。'!$A$9:$BX$145,54,FALSE))</f>
      </c>
      <c r="AK167" s="465"/>
      <c r="AL167" s="466"/>
      <c r="AM167" s="464">
        <f>IF(VLOOKUP('③このシートを印刷しＦＡＸして下さい。'!A167,'②講座希望を入力して下さい。'!$A$9:$BX$145,55,FALSE)="","",VLOOKUP('③このシートを印刷しＦＡＸして下さい。'!A167,'②講座希望を入力して下さい。'!$A$9:$BX$145,55,FALSE))</f>
      </c>
      <c r="AN167" s="465"/>
      <c r="AO167" s="465"/>
      <c r="AP167" s="466"/>
      <c r="AQ167" s="464">
        <f>IF(VLOOKUP('③このシートを印刷しＦＡＸして下さい。'!A167,'②講座希望を入力して下さい。'!$A$9:$BX$145,56,FALSE)="","",VLOOKUP('③このシートを印刷しＦＡＸして下さい。'!A167,'②講座希望を入力して下さい。'!$A$9:$BX$145,56,FALSE))</f>
      </c>
      <c r="AR167" s="465"/>
      <c r="AS167" s="465"/>
      <c r="AT167" s="421">
        <f>IF(E167="","",IF('②講座希望を入力して下さい。'!BP42&lt;&gt;"",'②講座希望を入力して下さい。'!BP42,"登録完了　・　要選択"))</f>
      </c>
    </row>
    <row r="168" spans="1:46" ht="18" customHeight="1" thickBot="1">
      <c r="A168" s="448"/>
      <c r="B168" s="449"/>
      <c r="C168" s="481"/>
      <c r="D168" s="482"/>
      <c r="E168" s="483"/>
      <c r="F168" s="484"/>
      <c r="G168" s="484"/>
      <c r="H168" s="484"/>
      <c r="I168" s="484"/>
      <c r="J168" s="485"/>
      <c r="K168" s="481"/>
      <c r="L168" s="482"/>
      <c r="M168" s="481"/>
      <c r="N168" s="482"/>
      <c r="O168" s="481"/>
      <c r="P168" s="482"/>
      <c r="Q168" s="488" t="s">
        <v>224</v>
      </c>
      <c r="R168" s="489"/>
      <c r="S168" s="461">
        <f>IF(VLOOKUP('③このシートを印刷しＦＡＸして下さい。'!A167,'②講座希望を入力して下さい。'!$A$9:$BX$145,29,FALSE)="","",VLOOKUP('③このシートを印刷しＦＡＸして下さい。'!A167,'②講座希望を入力して下さい。'!$A$9:$BX$145,29,FALSE))</f>
      </c>
      <c r="T168" s="462"/>
      <c r="U168" s="463"/>
      <c r="V168" s="461">
        <f>IF(VLOOKUP('③このシートを印刷しＦＡＸして下さい。'!A167,'②講座希望を入力して下さい。'!$A$9:$BX$145,30,FALSE)="","",VLOOKUP('③このシートを印刷しＦＡＸして下さい。'!A167,'②講座希望を入力して下さい。'!$A$9:$BX$145,30,FALSE))</f>
      </c>
      <c r="W168" s="462"/>
      <c r="X168" s="463"/>
      <c r="Y168" s="461">
        <f>IF(VLOOKUP('③このシートを印刷しＦＡＸして下さい。'!A167,'②講座希望を入力して下さい。'!$A$9:$BX$145,57,FALSE)="","",VLOOKUP('③このシートを印刷しＦＡＸして下さい。'!A167,'②講座希望を入力して下さい。'!$A$9:$BX$145,57,FALSE))</f>
      </c>
      <c r="Z168" s="462"/>
      <c r="AA168" s="462"/>
      <c r="AB168" s="463"/>
      <c r="AC168" s="461">
        <f>IF(VLOOKUP('③このシートを印刷しＦＡＸして下さい。'!A167,'②講座希望を入力して下さい。'!$A$9:$BX$145,58,FALSE)="","",VLOOKUP('③このシートを印刷しＦＡＸして下さい。'!A167,'②講座希望を入力して下さい。'!$A$9:$BX$145,58,FALSE))</f>
      </c>
      <c r="AD168" s="462"/>
      <c r="AE168" s="463"/>
      <c r="AF168" s="461">
        <f>IF(VLOOKUP('③このシートを印刷しＦＡＸして下さい。'!A167,'②講座希望を入力して下さい。'!$A$9:$BX$145,59,FALSE)="","",VLOOKUP('③このシートを印刷しＦＡＸして下さい。'!A167,'②講座希望を入力して下さい。'!$A$9:$BX$145,59,FALSE))</f>
      </c>
      <c r="AG168" s="462"/>
      <c r="AH168" s="462"/>
      <c r="AI168" s="463"/>
      <c r="AJ168" s="461">
        <f>IF(VLOOKUP('③このシートを印刷しＦＡＸして下さい。'!A167,'②講座希望を入力して下さい。'!$A$9:$BX$145,60,FALSE)="","",VLOOKUP('③このシートを印刷しＦＡＸして下さい。'!A167,'②講座希望を入力して下さい。'!$A$9:$BX$145,60,FALSE))</f>
      </c>
      <c r="AK168" s="462"/>
      <c r="AL168" s="463"/>
      <c r="AM168" s="461">
        <f>IF(VLOOKUP('③このシートを印刷しＦＡＸして下さい。'!A167,'②講座希望を入力して下さい。'!$A$9:$BX$145,61,FALSE)="","",VLOOKUP('③このシートを印刷しＦＡＸして下さい。'!A167,'②講座希望を入力して下さい。'!$A$9:$BX$145,61,FALSE))</f>
      </c>
      <c r="AN168" s="462"/>
      <c r="AO168" s="462"/>
      <c r="AP168" s="463"/>
      <c r="AQ168" s="461">
        <f>IF(VLOOKUP('③このシートを印刷しＦＡＸして下さい。'!A167,'②講座希望を入力して下さい。'!$A$9:$BX$145,62,FALSE)="","",VLOOKUP('③このシートを印刷しＦＡＸして下さい。'!A167,'②講座希望を入力して下さい。'!$A$9:$BX$145,62,FALSE))</f>
      </c>
      <c r="AR168" s="462"/>
      <c r="AS168" s="462"/>
      <c r="AT168" s="422"/>
    </row>
    <row r="169" spans="1:46" ht="18" customHeight="1" thickTop="1">
      <c r="A169" s="469">
        <v>35</v>
      </c>
      <c r="B169" s="470"/>
      <c r="C169" s="471">
        <f>IF(VLOOKUP('③このシートを印刷しＦＡＸして下さい。'!A169,'②講座希望を入力して下さい。'!$A$9:$AV$145,2,FALSE)="","",VLOOKUP('③このシートを印刷しＦＡＸして下さい。'!A169,'②講座希望を入力して下さい。'!$A$9:$AV$145,2,FALSE))</f>
      </c>
      <c r="D169" s="472"/>
      <c r="E169" s="475">
        <f>IF(VLOOKUP('③このシートを印刷しＦＡＸして下さい。'!A169,'②講座希望を入力して下さい。'!$A$9:$AV$145,3,FALSE)="","",VLOOKUP('③このシートを印刷しＦＡＸして下さい。'!A169,'②講座希望を入力して下さい。'!$A$9:$AV$145,3,FALSE))</f>
      </c>
      <c r="F169" s="476"/>
      <c r="G169" s="476"/>
      <c r="H169" s="476"/>
      <c r="I169" s="476"/>
      <c r="J169" s="477"/>
      <c r="K169" s="471">
        <f>IF(VLOOKUP('③このシートを印刷しＦＡＸして下さい。'!A169,'②講座希望を入力して下さい。'!$A$9:$AV$145,4,FALSE)="","",VLOOKUP('③このシートを印刷しＦＡＸして下さい。'!A169,'②講座希望を入力して下さい。'!$A$9:$AV$145,4,FALSE))</f>
      </c>
      <c r="L169" s="472"/>
      <c r="M169" s="471">
        <f>IF(VLOOKUP('③このシートを印刷しＦＡＸして下さい。'!A169,'②講座希望を入力して下さい。'!$A$9:$AV$145,5,FALSE)="","",VLOOKUP('③このシートを印刷しＦＡＸして下さい。'!A169,'②講座希望を入力して下さい。'!$A$9:$AV$145,5,FALSE))</f>
      </c>
      <c r="N169" s="472"/>
      <c r="O169" s="471">
        <f>IF(VLOOKUP('③このシートを印刷しＦＡＸして下さい。'!A169,'②講座希望を入力して下さい。'!$A$9:$AV$145,6,FALSE)="","",VLOOKUP('③このシートを印刷しＦＡＸして下さい。'!A169,'②講座希望を入力して下さい。'!$A$9:$AV$145,6,FALSE))</f>
      </c>
      <c r="P169" s="472"/>
      <c r="Q169" s="486" t="s">
        <v>223</v>
      </c>
      <c r="R169" s="487"/>
      <c r="S169" s="464">
        <f>IF(VLOOKUP('③このシートを印刷しＦＡＸして下さい。'!A169,'②講座希望を入力して下さい。'!$A$9:$AV$145,9,FALSE)="","",VLOOKUP('③このシートを印刷しＦＡＸして下さい。'!A169,'②講座希望を入力して下さい。'!$A$9:$AV$145,9,FALSE))</f>
      </c>
      <c r="T169" s="465"/>
      <c r="U169" s="466"/>
      <c r="V169" s="464">
        <f>IF(VLOOKUP('③このシートを印刷しＦＡＸして下さい。'!A169,'②講座希望を入力して下さい。'!$A$9:$AV$145,10,FALSE)="","",VLOOKUP('③このシートを印刷しＦＡＸして下さい。'!A169,'②講座希望を入力して下さい。'!$A$9:$AV$145,10,FALSE))</f>
      </c>
      <c r="W169" s="465"/>
      <c r="X169" s="466"/>
      <c r="Y169" s="464">
        <f>IF(VLOOKUP('③このシートを印刷しＦＡＸして下さい。'!A169,'②講座希望を入力して下さい。'!$A$9:$BX$145,51,FALSE)="","",VLOOKUP('③このシートを印刷しＦＡＸして下さい。'!A169,'②講座希望を入力して下さい。'!$A$9:$BX$145,51,FALSE))</f>
      </c>
      <c r="Z169" s="465"/>
      <c r="AA169" s="465"/>
      <c r="AB169" s="466"/>
      <c r="AC169" s="464">
        <f>IF(VLOOKUP('③このシートを印刷しＦＡＸして下さい。'!A169,'②講座希望を入力して下さい。'!$A$9:$BX$145,52,FALSE)="","",VLOOKUP('③このシートを印刷しＦＡＸして下さい。'!A169,'②講座希望を入力して下さい。'!$A$9:$BX$145,52,FALSE))</f>
      </c>
      <c r="AD169" s="465"/>
      <c r="AE169" s="466"/>
      <c r="AF169" s="464">
        <f>IF(VLOOKUP('③このシートを印刷しＦＡＸして下さい。'!A169,'②講座希望を入力して下さい。'!$A$9:$BX$145,53,FALSE)="","",VLOOKUP('③このシートを印刷しＦＡＸして下さい。'!A169,'②講座希望を入力して下さい。'!$A$9:$BX$145,53,FALSE))</f>
      </c>
      <c r="AG169" s="465"/>
      <c r="AH169" s="465"/>
      <c r="AI169" s="466"/>
      <c r="AJ169" s="464">
        <f>IF(VLOOKUP('③このシートを印刷しＦＡＸして下さい。'!A169,'②講座希望を入力して下さい。'!$A$9:$BX$145,54,FALSE)="","",VLOOKUP('③このシートを印刷しＦＡＸして下さい。'!A169,'②講座希望を入力して下さい。'!$A$9:$BX$145,54,FALSE))</f>
      </c>
      <c r="AK169" s="465"/>
      <c r="AL169" s="466"/>
      <c r="AM169" s="464">
        <f>IF(VLOOKUP('③このシートを印刷しＦＡＸして下さい。'!A169,'②講座希望を入力して下さい。'!$A$9:$BX$145,55,FALSE)="","",VLOOKUP('③このシートを印刷しＦＡＸして下さい。'!A169,'②講座希望を入力して下さい。'!$A$9:$BX$145,55,FALSE))</f>
      </c>
      <c r="AN169" s="465"/>
      <c r="AO169" s="465"/>
      <c r="AP169" s="466"/>
      <c r="AQ169" s="464">
        <f>IF(VLOOKUP('③このシートを印刷しＦＡＸして下さい。'!A169,'②講座希望を入力して下さい。'!$A$9:$BX$145,56,FALSE)="","",VLOOKUP('③このシートを印刷しＦＡＸして下さい。'!A169,'②講座希望を入力して下さい。'!$A$9:$BX$145,56,FALSE))</f>
      </c>
      <c r="AR169" s="465"/>
      <c r="AS169" s="465"/>
      <c r="AT169" s="421">
        <f>IF(E169="","",IF('②講座希望を入力して下さい。'!BP43&lt;&gt;"",'②講座希望を入力して下さい。'!BP43,"登録完了　・　要選択"))</f>
      </c>
    </row>
    <row r="170" spans="1:46" ht="18" customHeight="1" thickBot="1">
      <c r="A170" s="450"/>
      <c r="B170" s="451"/>
      <c r="C170" s="473"/>
      <c r="D170" s="474"/>
      <c r="E170" s="478"/>
      <c r="F170" s="479"/>
      <c r="G170" s="479"/>
      <c r="H170" s="479"/>
      <c r="I170" s="479"/>
      <c r="J170" s="480"/>
      <c r="K170" s="473"/>
      <c r="L170" s="474"/>
      <c r="M170" s="473"/>
      <c r="N170" s="474"/>
      <c r="O170" s="473"/>
      <c r="P170" s="474"/>
      <c r="Q170" s="467" t="s">
        <v>224</v>
      </c>
      <c r="R170" s="468"/>
      <c r="S170" s="455">
        <f>IF(VLOOKUP('③このシートを印刷しＦＡＸして下さい。'!A169,'②講座希望を入力して下さい。'!$A$9:$BX$145,29,FALSE)="","",VLOOKUP('③このシートを印刷しＦＡＸして下さい。'!A169,'②講座希望を入力して下さい。'!$A$9:$BX$145,29,FALSE))</f>
      </c>
      <c r="T170" s="456"/>
      <c r="U170" s="457"/>
      <c r="V170" s="455">
        <f>IF(VLOOKUP('③このシートを印刷しＦＡＸして下さい。'!A169,'②講座希望を入力して下さい。'!$A$9:$BX$145,30,FALSE)="","",VLOOKUP('③このシートを印刷しＦＡＸして下さい。'!A169,'②講座希望を入力して下さい。'!$A$9:$BX$145,30,FALSE))</f>
      </c>
      <c r="W170" s="456"/>
      <c r="X170" s="457"/>
      <c r="Y170" s="455">
        <f>IF(VLOOKUP('③このシートを印刷しＦＡＸして下さい。'!A169,'②講座希望を入力して下さい。'!$A$9:$BX$145,57,FALSE)="","",VLOOKUP('③このシートを印刷しＦＡＸして下さい。'!A169,'②講座希望を入力して下さい。'!$A$9:$BX$145,57,FALSE))</f>
      </c>
      <c r="Z170" s="456"/>
      <c r="AA170" s="456"/>
      <c r="AB170" s="457"/>
      <c r="AC170" s="455">
        <f>IF(VLOOKUP('③このシートを印刷しＦＡＸして下さい。'!A169,'②講座希望を入力して下さい。'!$A$9:$BX$145,58,FALSE)="","",VLOOKUP('③このシートを印刷しＦＡＸして下さい。'!A169,'②講座希望を入力して下さい。'!$A$9:$BX$145,58,FALSE))</f>
      </c>
      <c r="AD170" s="456"/>
      <c r="AE170" s="457"/>
      <c r="AF170" s="455">
        <f>IF(VLOOKUP('③このシートを印刷しＦＡＸして下さい。'!A169,'②講座希望を入力して下さい。'!$A$9:$BX$145,59,FALSE)="","",VLOOKUP('③このシートを印刷しＦＡＸして下さい。'!A169,'②講座希望を入力して下さい。'!$A$9:$BX$145,59,FALSE))</f>
      </c>
      <c r="AG170" s="456"/>
      <c r="AH170" s="456"/>
      <c r="AI170" s="457"/>
      <c r="AJ170" s="455">
        <f>IF(VLOOKUP('③このシートを印刷しＦＡＸして下さい。'!A169,'②講座希望を入力して下さい。'!$A$9:$BX$145,60,FALSE)="","",VLOOKUP('③このシートを印刷しＦＡＸして下さい。'!A169,'②講座希望を入力して下さい。'!$A$9:$BX$145,60,FALSE))</f>
      </c>
      <c r="AK170" s="456"/>
      <c r="AL170" s="457"/>
      <c r="AM170" s="455">
        <f>IF(VLOOKUP('③このシートを印刷しＦＡＸして下さい。'!A169,'②講座希望を入力して下さい。'!$A$9:$BX$145,61,FALSE)="","",VLOOKUP('③このシートを印刷しＦＡＸして下さい。'!A169,'②講座希望を入力して下さい。'!$A$9:$BX$145,61,FALSE))</f>
      </c>
      <c r="AN170" s="456"/>
      <c r="AO170" s="456"/>
      <c r="AP170" s="457"/>
      <c r="AQ170" s="455">
        <f>IF(VLOOKUP('③このシートを印刷しＦＡＸして下さい。'!A169,'②講座希望を入力して下さい。'!$A$9:$BX$145,62,FALSE)="","",VLOOKUP('③このシートを印刷しＦＡＸして下さい。'!A169,'②講座希望を入力して下さい。'!$A$9:$BX$145,62,FALSE))</f>
      </c>
      <c r="AR170" s="456"/>
      <c r="AS170" s="456"/>
      <c r="AT170" s="422"/>
    </row>
    <row r="171" spans="1:46" ht="15" customHeight="1" thickBot="1">
      <c r="A171" s="428" t="s">
        <v>373</v>
      </c>
      <c r="B171" s="429"/>
      <c r="C171" s="429"/>
      <c r="D171" s="429"/>
      <c r="E171" s="429"/>
      <c r="F171" s="430" t="s">
        <v>374</v>
      </c>
      <c r="G171" s="431"/>
      <c r="H171" s="431"/>
      <c r="I171" s="431"/>
      <c r="J171" s="431"/>
      <c r="K171" s="431"/>
      <c r="L171" s="431"/>
      <c r="M171" s="431"/>
      <c r="N171" s="431"/>
      <c r="O171" s="431"/>
      <c r="P171" s="431"/>
      <c r="Q171" s="431"/>
      <c r="R171" s="431"/>
      <c r="S171" s="431"/>
      <c r="T171" s="431"/>
      <c r="U171" s="431"/>
      <c r="V171" s="431"/>
      <c r="W171" s="431"/>
      <c r="X171" s="431"/>
      <c r="Y171" s="431"/>
      <c r="Z171" s="431"/>
      <c r="AA171" s="431"/>
      <c r="AB171" s="431"/>
      <c r="AC171" s="431"/>
      <c r="AD171" s="431"/>
      <c r="AE171" s="431"/>
      <c r="AF171" s="431"/>
      <c r="AG171" s="431"/>
      <c r="AH171" s="431"/>
      <c r="AI171" s="431"/>
      <c r="AJ171" s="431"/>
      <c r="AK171" s="431"/>
      <c r="AL171" s="431"/>
      <c r="AM171" s="431"/>
      <c r="AN171" s="431"/>
      <c r="AO171" s="431"/>
      <c r="AP171" s="431"/>
      <c r="AQ171" s="431"/>
      <c r="AR171" s="431"/>
      <c r="AS171" s="431"/>
      <c r="AT171" s="431"/>
    </row>
    <row r="172" spans="1:46" ht="14.25" customHeight="1">
      <c r="A172" s="432" t="s">
        <v>375</v>
      </c>
      <c r="B172" s="433"/>
      <c r="C172" s="433"/>
      <c r="D172" s="433"/>
      <c r="E172" s="313"/>
      <c r="F172" s="313"/>
      <c r="G172" s="313"/>
      <c r="H172" s="313"/>
      <c r="I172" s="313"/>
      <c r="J172" s="313"/>
      <c r="K172" s="313"/>
      <c r="L172" s="313"/>
      <c r="M172" s="313"/>
      <c r="N172" s="313"/>
      <c r="O172" s="313"/>
      <c r="P172" s="313"/>
      <c r="Q172" s="313"/>
      <c r="R172" s="313"/>
      <c r="S172" s="313"/>
      <c r="T172" s="313"/>
      <c r="U172" s="313"/>
      <c r="V172" s="313"/>
      <c r="W172" s="313"/>
      <c r="X172" s="313"/>
      <c r="Y172" s="313"/>
      <c r="Z172" s="313"/>
      <c r="AA172" s="313"/>
      <c r="AB172" s="313"/>
      <c r="AC172" s="313"/>
      <c r="AD172" s="313"/>
      <c r="AE172" s="313"/>
      <c r="AF172" s="313"/>
      <c r="AG172" s="313"/>
      <c r="AH172" s="313"/>
      <c r="AI172" s="313"/>
      <c r="AJ172" s="313"/>
      <c r="AK172" s="313"/>
      <c r="AL172" s="313"/>
      <c r="AM172" s="313"/>
      <c r="AN172" s="313"/>
      <c r="AO172" s="313"/>
      <c r="AP172" s="313"/>
      <c r="AQ172" s="313"/>
      <c r="AR172" s="313"/>
      <c r="AS172" s="313"/>
      <c r="AT172" s="314"/>
    </row>
    <row r="173" spans="1:46" ht="14.25" customHeight="1">
      <c r="A173" s="324"/>
      <c r="B173" s="325"/>
      <c r="C173" s="326"/>
      <c r="D173" s="326"/>
      <c r="E173" s="326"/>
      <c r="F173" s="326"/>
      <c r="G173" s="326"/>
      <c r="H173" s="326"/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326"/>
      <c r="T173" s="326"/>
      <c r="U173" s="326"/>
      <c r="V173" s="326"/>
      <c r="W173" s="326"/>
      <c r="X173" s="326"/>
      <c r="Y173" s="326"/>
      <c r="Z173" s="326"/>
      <c r="AA173" s="326"/>
      <c r="AB173" s="326"/>
      <c r="AC173" s="326"/>
      <c r="AD173" s="326"/>
      <c r="AE173" s="326"/>
      <c r="AF173" s="326"/>
      <c r="AG173" s="326"/>
      <c r="AH173" s="326"/>
      <c r="AI173" s="326"/>
      <c r="AJ173" s="326"/>
      <c r="AK173" s="326"/>
      <c r="AL173" s="326"/>
      <c r="AM173" s="326"/>
      <c r="AN173" s="326"/>
      <c r="AO173" s="326"/>
      <c r="AP173" s="326"/>
      <c r="AQ173" s="326"/>
      <c r="AR173" s="326"/>
      <c r="AS173" s="326"/>
      <c r="AT173" s="327"/>
    </row>
    <row r="174" spans="1:46" ht="14.25" customHeight="1" thickBot="1">
      <c r="A174" s="315"/>
      <c r="B174" s="316"/>
      <c r="C174" s="317"/>
      <c r="D174" s="317"/>
      <c r="E174" s="317"/>
      <c r="F174" s="317"/>
      <c r="G174" s="317"/>
      <c r="H174" s="317"/>
      <c r="I174" s="317"/>
      <c r="J174" s="317"/>
      <c r="K174" s="317"/>
      <c r="L174" s="317"/>
      <c r="M174" s="317"/>
      <c r="N174" s="317"/>
      <c r="O174" s="317"/>
      <c r="P174" s="317"/>
      <c r="Q174" s="317"/>
      <c r="R174" s="317"/>
      <c r="S174" s="317"/>
      <c r="T174" s="317"/>
      <c r="U174" s="317"/>
      <c r="V174" s="317"/>
      <c r="W174" s="317"/>
      <c r="X174" s="317"/>
      <c r="Y174" s="317"/>
      <c r="Z174" s="317"/>
      <c r="AA174" s="317"/>
      <c r="AB174" s="317"/>
      <c r="AC174" s="317"/>
      <c r="AD174" s="317"/>
      <c r="AE174" s="317"/>
      <c r="AF174" s="317"/>
      <c r="AG174" s="317"/>
      <c r="AH174" s="317"/>
      <c r="AI174" s="317"/>
      <c r="AJ174" s="317"/>
      <c r="AK174" s="317"/>
      <c r="AL174" s="317"/>
      <c r="AM174" s="317"/>
      <c r="AN174" s="317"/>
      <c r="AO174" s="317"/>
      <c r="AP174" s="317"/>
      <c r="AQ174" s="317"/>
      <c r="AR174" s="317"/>
      <c r="AS174" s="317"/>
      <c r="AT174" s="318"/>
    </row>
    <row r="175" spans="1:46" ht="15" customHeight="1">
      <c r="A175" s="320"/>
      <c r="B175" s="320"/>
      <c r="C175" s="319"/>
      <c r="D175" s="319"/>
      <c r="E175" s="321"/>
      <c r="F175" s="321"/>
      <c r="G175" s="321"/>
      <c r="H175" s="321"/>
      <c r="I175" s="321"/>
      <c r="J175" s="321"/>
      <c r="K175" s="319"/>
      <c r="L175" s="319"/>
      <c r="M175" s="319"/>
      <c r="N175" s="319"/>
      <c r="O175" s="319"/>
      <c r="P175" s="319"/>
      <c r="Q175" s="322"/>
      <c r="R175" s="322"/>
      <c r="S175" s="319"/>
      <c r="T175" s="319"/>
      <c r="U175" s="319"/>
      <c r="V175" s="319"/>
      <c r="W175" s="319"/>
      <c r="X175" s="319"/>
      <c r="Y175" s="319"/>
      <c r="Z175" s="319"/>
      <c r="AA175" s="319"/>
      <c r="AB175" s="319"/>
      <c r="AC175" s="319"/>
      <c r="AD175" s="319"/>
      <c r="AE175" s="319"/>
      <c r="AF175" s="319"/>
      <c r="AG175" s="319"/>
      <c r="AH175" s="319"/>
      <c r="AI175" s="319"/>
      <c r="AJ175" s="319"/>
      <c r="AK175" s="319"/>
      <c r="AL175" s="319"/>
      <c r="AM175" s="319"/>
      <c r="AN175" s="319"/>
      <c r="AO175" s="319"/>
      <c r="AP175" s="319"/>
      <c r="AQ175" s="319"/>
      <c r="AR175" s="319"/>
      <c r="AS175" s="319"/>
      <c r="AT175" s="323"/>
    </row>
    <row r="176" spans="1:46" s="332" customFormat="1" ht="9.75" customHeight="1">
      <c r="A176" s="569" t="s">
        <v>225</v>
      </c>
      <c r="B176" s="569"/>
      <c r="C176" s="569"/>
      <c r="D176" s="569"/>
      <c r="E176" s="569"/>
      <c r="F176" s="569"/>
      <c r="G176" s="569"/>
      <c r="H176" s="569"/>
      <c r="I176" s="569"/>
      <c r="J176" s="569"/>
      <c r="K176" s="569"/>
      <c r="L176" s="569"/>
      <c r="M176" s="570">
        <v>6</v>
      </c>
      <c r="N176" s="570"/>
      <c r="O176" s="330"/>
      <c r="P176" s="330"/>
      <c r="Q176" s="330"/>
      <c r="R176" s="330"/>
      <c r="S176" s="330"/>
      <c r="T176" s="330"/>
      <c r="U176" s="330"/>
      <c r="V176" s="330"/>
      <c r="W176" s="330"/>
      <c r="X176" s="330"/>
      <c r="Y176" s="330"/>
      <c r="Z176" s="330"/>
      <c r="AA176" s="330"/>
      <c r="AB176" s="330"/>
      <c r="AC176" s="330"/>
      <c r="AD176" s="330"/>
      <c r="AE176" s="571" t="s">
        <v>378</v>
      </c>
      <c r="AF176" s="571"/>
      <c r="AG176" s="571"/>
      <c r="AH176" s="571"/>
      <c r="AI176" s="571"/>
      <c r="AJ176" s="571"/>
      <c r="AK176" s="571"/>
      <c r="AL176" s="571"/>
      <c r="AM176" s="571"/>
      <c r="AN176" s="571"/>
      <c r="AO176" s="571"/>
      <c r="AP176" s="571"/>
      <c r="AQ176" s="571"/>
      <c r="AR176" s="571"/>
      <c r="AS176" s="571"/>
      <c r="AT176" s="331"/>
    </row>
    <row r="177" spans="1:46" s="332" customFormat="1" ht="9.75" customHeight="1" thickBot="1">
      <c r="A177" s="569"/>
      <c r="B177" s="569"/>
      <c r="C177" s="569"/>
      <c r="D177" s="569"/>
      <c r="E177" s="569"/>
      <c r="F177" s="569"/>
      <c r="G177" s="569"/>
      <c r="H177" s="569"/>
      <c r="I177" s="569"/>
      <c r="J177" s="569"/>
      <c r="K177" s="569"/>
      <c r="L177" s="569"/>
      <c r="M177" s="570"/>
      <c r="N177" s="570"/>
      <c r="O177" s="330"/>
      <c r="P177" s="330"/>
      <c r="Q177" s="330"/>
      <c r="R177" s="330"/>
      <c r="S177" s="330"/>
      <c r="T177" s="330"/>
      <c r="U177" s="330"/>
      <c r="V177" s="330"/>
      <c r="W177" s="330"/>
      <c r="X177" s="330"/>
      <c r="Y177" s="330"/>
      <c r="Z177" s="330"/>
      <c r="AA177" s="330"/>
      <c r="AB177" s="330"/>
      <c r="AC177" s="330"/>
      <c r="AD177" s="330"/>
      <c r="AE177" s="571"/>
      <c r="AF177" s="571"/>
      <c r="AG177" s="571"/>
      <c r="AH177" s="571"/>
      <c r="AI177" s="571"/>
      <c r="AJ177" s="571"/>
      <c r="AK177" s="571"/>
      <c r="AL177" s="571"/>
      <c r="AM177" s="571"/>
      <c r="AN177" s="571"/>
      <c r="AO177" s="571"/>
      <c r="AP177" s="571"/>
      <c r="AQ177" s="571"/>
      <c r="AR177" s="571"/>
      <c r="AS177" s="571"/>
      <c r="AT177" s="331"/>
    </row>
    <row r="178" spans="1:46" s="59" customFormat="1" ht="12.75" customHeight="1">
      <c r="A178" s="572" t="s">
        <v>201</v>
      </c>
      <c r="B178" s="573"/>
      <c r="C178" s="573"/>
      <c r="D178" s="574"/>
      <c r="E178" s="575"/>
      <c r="F178" s="558" t="s">
        <v>202</v>
      </c>
      <c r="G178" s="559"/>
      <c r="H178" s="559"/>
      <c r="I178" s="559"/>
      <c r="J178" s="559"/>
      <c r="K178" s="559"/>
      <c r="L178" s="559"/>
      <c r="M178" s="559"/>
      <c r="N178" s="559"/>
      <c r="O178" s="559"/>
      <c r="P178" s="559"/>
      <c r="Q178" s="559"/>
      <c r="R178" s="559"/>
      <c r="S178" s="559"/>
      <c r="T178" s="559"/>
      <c r="U178" s="559"/>
      <c r="V178" s="559"/>
      <c r="W178" s="559"/>
      <c r="X178" s="559"/>
      <c r="Y178" s="559"/>
      <c r="Z178" s="559"/>
      <c r="AA178" s="559"/>
      <c r="AB178" s="559"/>
      <c r="AC178" s="559"/>
      <c r="AD178" s="559"/>
      <c r="AE178" s="559"/>
      <c r="AF178" s="559"/>
      <c r="AG178" s="559"/>
      <c r="AH178" s="562" t="s">
        <v>203</v>
      </c>
      <c r="AI178" s="562"/>
      <c r="AJ178" s="562"/>
      <c r="AK178" s="562"/>
      <c r="AL178" s="562"/>
      <c r="AM178" s="562"/>
      <c r="AN178" s="562"/>
      <c r="AO178" s="562"/>
      <c r="AP178" s="562"/>
      <c r="AQ178" s="562"/>
      <c r="AR178" s="562"/>
      <c r="AS178" s="562"/>
      <c r="AT178" s="563"/>
    </row>
    <row r="179" spans="1:46" s="59" customFormat="1" ht="12.75" customHeight="1">
      <c r="A179" s="576"/>
      <c r="B179" s="577"/>
      <c r="C179" s="577"/>
      <c r="D179" s="578"/>
      <c r="E179" s="579"/>
      <c r="F179" s="560"/>
      <c r="G179" s="561"/>
      <c r="H179" s="561"/>
      <c r="I179" s="561"/>
      <c r="J179" s="561"/>
      <c r="K179" s="561"/>
      <c r="L179" s="561"/>
      <c r="M179" s="561"/>
      <c r="N179" s="561"/>
      <c r="O179" s="561"/>
      <c r="P179" s="561"/>
      <c r="Q179" s="561"/>
      <c r="R179" s="561"/>
      <c r="S179" s="561"/>
      <c r="T179" s="561"/>
      <c r="U179" s="561"/>
      <c r="V179" s="561"/>
      <c r="W179" s="561"/>
      <c r="X179" s="561"/>
      <c r="Y179" s="561"/>
      <c r="Z179" s="561"/>
      <c r="AA179" s="561"/>
      <c r="AB179" s="561"/>
      <c r="AC179" s="561"/>
      <c r="AD179" s="561"/>
      <c r="AE179" s="561"/>
      <c r="AF179" s="561"/>
      <c r="AG179" s="561"/>
      <c r="AH179" s="564"/>
      <c r="AI179" s="564"/>
      <c r="AJ179" s="564"/>
      <c r="AK179" s="564"/>
      <c r="AL179" s="564"/>
      <c r="AM179" s="564"/>
      <c r="AN179" s="564"/>
      <c r="AO179" s="564"/>
      <c r="AP179" s="564"/>
      <c r="AQ179" s="564"/>
      <c r="AR179" s="564"/>
      <c r="AS179" s="564"/>
      <c r="AT179" s="565"/>
    </row>
    <row r="180" spans="1:46" ht="12.75" customHeight="1" thickBot="1">
      <c r="A180" s="580"/>
      <c r="B180" s="581"/>
      <c r="C180" s="581"/>
      <c r="D180" s="582"/>
      <c r="E180" s="583"/>
      <c r="F180" s="566" t="s">
        <v>204</v>
      </c>
      <c r="G180" s="567"/>
      <c r="H180" s="567"/>
      <c r="I180" s="567"/>
      <c r="J180" s="567"/>
      <c r="K180" s="567"/>
      <c r="L180" s="567"/>
      <c r="M180" s="567"/>
      <c r="N180" s="567"/>
      <c r="O180" s="567"/>
      <c r="P180" s="567"/>
      <c r="Q180" s="567"/>
      <c r="R180" s="567"/>
      <c r="S180" s="567"/>
      <c r="T180" s="567"/>
      <c r="U180" s="567"/>
      <c r="V180" s="567"/>
      <c r="W180" s="567"/>
      <c r="X180" s="567"/>
      <c r="Y180" s="567"/>
      <c r="Z180" s="567"/>
      <c r="AA180" s="567"/>
      <c r="AB180" s="567"/>
      <c r="AC180" s="567"/>
      <c r="AD180" s="567"/>
      <c r="AE180" s="567"/>
      <c r="AF180" s="567"/>
      <c r="AG180" s="567"/>
      <c r="AH180" s="567"/>
      <c r="AI180" s="567"/>
      <c r="AJ180" s="567"/>
      <c r="AK180" s="567"/>
      <c r="AL180" s="567"/>
      <c r="AM180" s="567"/>
      <c r="AN180" s="567"/>
      <c r="AO180" s="567"/>
      <c r="AP180" s="567"/>
      <c r="AQ180" s="567"/>
      <c r="AR180" s="567"/>
      <c r="AS180" s="567"/>
      <c r="AT180" s="568"/>
    </row>
    <row r="181" spans="1:46" ht="12.75" customHeight="1" thickTop="1">
      <c r="A181" s="584" t="s">
        <v>205</v>
      </c>
      <c r="B181" s="585"/>
      <c r="C181" s="585"/>
      <c r="D181" s="585"/>
      <c r="E181" s="586"/>
      <c r="F181" s="434" t="s">
        <v>557</v>
      </c>
      <c r="G181" s="435"/>
      <c r="H181" s="435"/>
      <c r="I181" s="435"/>
      <c r="J181" s="435"/>
      <c r="K181" s="435"/>
      <c r="L181" s="435"/>
      <c r="M181" s="435"/>
      <c r="N181" s="435"/>
      <c r="O181" s="435"/>
      <c r="P181" s="435"/>
      <c r="Q181" s="435"/>
      <c r="R181" s="435"/>
      <c r="S181" s="435"/>
      <c r="T181" s="435"/>
      <c r="U181" s="435"/>
      <c r="V181" s="435"/>
      <c r="W181" s="435"/>
      <c r="X181" s="435"/>
      <c r="Y181" s="435"/>
      <c r="Z181" s="435"/>
      <c r="AA181" s="435"/>
      <c r="AB181" s="435"/>
      <c r="AC181" s="435"/>
      <c r="AD181" s="435"/>
      <c r="AE181" s="435"/>
      <c r="AF181" s="435"/>
      <c r="AG181" s="435"/>
      <c r="AH181" s="435"/>
      <c r="AI181" s="435"/>
      <c r="AJ181" s="435"/>
      <c r="AK181" s="435"/>
      <c r="AL181" s="435"/>
      <c r="AM181" s="435"/>
      <c r="AN181" s="435"/>
      <c r="AO181" s="435"/>
      <c r="AP181" s="435"/>
      <c r="AQ181" s="435"/>
      <c r="AR181" s="435"/>
      <c r="AS181" s="435"/>
      <c r="AT181" s="436"/>
    </row>
    <row r="182" spans="1:46" ht="12.75" customHeight="1" thickBot="1">
      <c r="A182" s="587"/>
      <c r="B182" s="588"/>
      <c r="C182" s="588"/>
      <c r="D182" s="588"/>
      <c r="E182" s="589"/>
      <c r="F182" s="437"/>
      <c r="G182" s="438"/>
      <c r="H182" s="438"/>
      <c r="I182" s="438"/>
      <c r="J182" s="438"/>
      <c r="K182" s="438"/>
      <c r="L182" s="438"/>
      <c r="M182" s="438"/>
      <c r="N182" s="438"/>
      <c r="O182" s="438"/>
      <c r="P182" s="438"/>
      <c r="Q182" s="438"/>
      <c r="R182" s="438"/>
      <c r="S182" s="438"/>
      <c r="T182" s="438"/>
      <c r="U182" s="438"/>
      <c r="V182" s="438"/>
      <c r="W182" s="438"/>
      <c r="X182" s="438"/>
      <c r="Y182" s="438"/>
      <c r="Z182" s="438"/>
      <c r="AA182" s="438"/>
      <c r="AB182" s="438"/>
      <c r="AC182" s="438"/>
      <c r="AD182" s="438"/>
      <c r="AE182" s="438"/>
      <c r="AF182" s="438"/>
      <c r="AG182" s="438"/>
      <c r="AH182" s="438"/>
      <c r="AI182" s="438"/>
      <c r="AJ182" s="438"/>
      <c r="AK182" s="438"/>
      <c r="AL182" s="438"/>
      <c r="AM182" s="438"/>
      <c r="AN182" s="438"/>
      <c r="AO182" s="438"/>
      <c r="AP182" s="438"/>
      <c r="AQ182" s="438"/>
      <c r="AR182" s="438"/>
      <c r="AS182" s="438"/>
      <c r="AT182" s="439"/>
    </row>
    <row r="183" spans="1:46" ht="15" customHeight="1" thickTop="1">
      <c r="A183" s="593" t="s">
        <v>157</v>
      </c>
      <c r="B183" s="594"/>
      <c r="C183" s="594"/>
      <c r="D183" s="594"/>
      <c r="E183" s="595"/>
      <c r="F183" s="590">
        <f>IF('①基礎情報を入力して下さい。'!$C$2="","",'①基礎情報を入力して下さい。'!$C$2)</f>
      </c>
      <c r="G183" s="590"/>
      <c r="H183" s="590"/>
      <c r="I183" s="590"/>
      <c r="J183" s="590"/>
      <c r="K183" s="590"/>
      <c r="L183" s="590"/>
      <c r="M183" s="592" t="s">
        <v>158</v>
      </c>
      <c r="N183" s="531">
        <f>IF('①基礎情報を入力して下さい。'!$E$2="","",'①基礎情報を入力して下さい。'!$E$2)</f>
      </c>
      <c r="O183" s="531"/>
      <c r="P183" s="531"/>
      <c r="Q183" s="531"/>
      <c r="R183" s="531"/>
      <c r="S183" s="531"/>
      <c r="T183" s="531"/>
      <c r="U183" s="531"/>
      <c r="V183" s="531"/>
      <c r="W183" s="533" t="s">
        <v>159</v>
      </c>
      <c r="X183" s="533"/>
      <c r="Y183" s="534"/>
      <c r="Z183" s="537" t="s">
        <v>377</v>
      </c>
      <c r="AA183" s="538"/>
      <c r="AB183" s="440">
        <f>IF('①基礎情報を入力して下さい。'!$C$3="","",'①基礎情報を入力して下さい。'!$C$3)</f>
      </c>
      <c r="AC183" s="441"/>
      <c r="AD183" s="441"/>
      <c r="AE183" s="441"/>
      <c r="AF183" s="441"/>
      <c r="AG183" s="441"/>
      <c r="AH183" s="441"/>
      <c r="AI183" s="441"/>
      <c r="AJ183" s="442"/>
      <c r="AK183" s="442"/>
      <c r="AL183" s="443"/>
      <c r="AM183" s="544" t="s">
        <v>206</v>
      </c>
      <c r="AN183" s="545"/>
      <c r="AO183" s="546">
        <f>IF('①基礎情報を入力して下さい。'!$C$5="","",'①基礎情報を入力して下さい。'!$C$5)</f>
      </c>
      <c r="AP183" s="547"/>
      <c r="AQ183" s="547"/>
      <c r="AR183" s="547"/>
      <c r="AS183" s="547"/>
      <c r="AT183" s="548"/>
    </row>
    <row r="184" spans="1:46" ht="15" customHeight="1">
      <c r="A184" s="596"/>
      <c r="B184" s="597"/>
      <c r="C184" s="597"/>
      <c r="D184" s="597"/>
      <c r="E184" s="598"/>
      <c r="F184" s="591"/>
      <c r="G184" s="591"/>
      <c r="H184" s="591"/>
      <c r="I184" s="591"/>
      <c r="J184" s="591"/>
      <c r="K184" s="591"/>
      <c r="L184" s="591"/>
      <c r="M184" s="592"/>
      <c r="N184" s="532"/>
      <c r="O184" s="532"/>
      <c r="P184" s="532"/>
      <c r="Q184" s="532"/>
      <c r="R184" s="532"/>
      <c r="S184" s="532"/>
      <c r="T184" s="532"/>
      <c r="U184" s="532"/>
      <c r="V184" s="532"/>
      <c r="W184" s="535"/>
      <c r="X184" s="535"/>
      <c r="Y184" s="536"/>
      <c r="Z184" s="529" t="s">
        <v>376</v>
      </c>
      <c r="AA184" s="530"/>
      <c r="AB184" s="444">
        <f>IF('①基礎情報を入力して下さい。'!$C$4="","",'①基礎情報を入力して下さい。'!$C$4)</f>
      </c>
      <c r="AC184" s="445"/>
      <c r="AD184" s="445"/>
      <c r="AE184" s="445"/>
      <c r="AF184" s="445"/>
      <c r="AG184" s="445"/>
      <c r="AH184" s="445"/>
      <c r="AI184" s="445"/>
      <c r="AJ184" s="446"/>
      <c r="AK184" s="446"/>
      <c r="AL184" s="447"/>
      <c r="AM184" s="544"/>
      <c r="AN184" s="545"/>
      <c r="AO184" s="549"/>
      <c r="AP184" s="550"/>
      <c r="AQ184" s="550"/>
      <c r="AR184" s="550"/>
      <c r="AS184" s="550"/>
      <c r="AT184" s="551"/>
    </row>
    <row r="185" spans="1:46" ht="15" customHeight="1">
      <c r="A185" s="509" t="s">
        <v>207</v>
      </c>
      <c r="B185" s="510"/>
      <c r="C185" s="510"/>
      <c r="D185" s="510"/>
      <c r="E185" s="511"/>
      <c r="F185" s="515">
        <f>IF('①基礎情報を入力して下さい。'!$C$6="","",'①基礎情報を入力して下さい。'!$C$6)</f>
      </c>
      <c r="G185" s="515"/>
      <c r="H185" s="515" t="s">
        <v>226</v>
      </c>
      <c r="I185" s="515">
        <f>IF('①基礎情報を入力して下さい。'!$F$6="","",'①基礎情報を入力して下さい。'!$F$6)</f>
      </c>
      <c r="J185" s="515"/>
      <c r="K185" s="515" t="s">
        <v>227</v>
      </c>
      <c r="L185" s="519" t="s">
        <v>208</v>
      </c>
      <c r="M185" s="520"/>
      <c r="N185" s="523" t="s">
        <v>3</v>
      </c>
      <c r="O185" s="517"/>
      <c r="P185" s="517" t="s">
        <v>226</v>
      </c>
      <c r="Q185" s="556">
        <f>IF('①基礎情報を入力して下さい。'!$C$7="","",'①基礎情報を入力して下さい。'!$C$7)</f>
      </c>
      <c r="R185" s="556"/>
      <c r="S185" s="556"/>
      <c r="T185" s="556"/>
      <c r="U185" s="556"/>
      <c r="V185" s="556"/>
      <c r="W185" s="556">
        <f>IF('①基礎情報を入力して下さい。'!$G$7="","",'①基礎情報を入力して下さい。'!$G$7)</f>
      </c>
      <c r="X185" s="556"/>
      <c r="Y185" s="525" t="s">
        <v>227</v>
      </c>
      <c r="Z185" s="517" t="s">
        <v>226</v>
      </c>
      <c r="AA185" s="556">
        <f>IF('①基礎情報を入力して下さい。'!$C$8="","",'①基礎情報を入力して下さい。'!$C$8)</f>
      </c>
      <c r="AB185" s="556"/>
      <c r="AC185" s="556"/>
      <c r="AD185" s="556"/>
      <c r="AE185" s="556"/>
      <c r="AF185" s="556"/>
      <c r="AG185" s="556">
        <f>IF('①基礎情報を入力して下さい。'!$G$8="","",'①基礎情報を入力して下さい。'!$G$8)</f>
      </c>
      <c r="AH185" s="556"/>
      <c r="AI185" s="599" t="s">
        <v>227</v>
      </c>
      <c r="AJ185" s="517" t="s">
        <v>226</v>
      </c>
      <c r="AK185" s="556">
        <f>IF('①基礎情報を入力して下さい。'!$C$9="","",'①基礎情報を入力して下さい。'!$C$9)</f>
      </c>
      <c r="AL185" s="556"/>
      <c r="AM185" s="556"/>
      <c r="AN185" s="556"/>
      <c r="AO185" s="556"/>
      <c r="AP185" s="556"/>
      <c r="AQ185" s="556">
        <f>IF('①基礎情報を入力して下さい。'!$G$9="","",'①基礎情報を入力して下さい。'!$G$9)</f>
      </c>
      <c r="AR185" s="556"/>
      <c r="AS185" s="552" t="s">
        <v>227</v>
      </c>
      <c r="AT185" s="553"/>
    </row>
    <row r="186" spans="1:46" ht="15" customHeight="1" thickBot="1">
      <c r="A186" s="512"/>
      <c r="B186" s="513"/>
      <c r="C186" s="513"/>
      <c r="D186" s="513"/>
      <c r="E186" s="514"/>
      <c r="F186" s="516"/>
      <c r="G186" s="516"/>
      <c r="H186" s="516"/>
      <c r="I186" s="516"/>
      <c r="J186" s="516"/>
      <c r="K186" s="516"/>
      <c r="L186" s="521"/>
      <c r="M186" s="522"/>
      <c r="N186" s="524"/>
      <c r="O186" s="518"/>
      <c r="P186" s="518"/>
      <c r="Q186" s="557"/>
      <c r="R186" s="557"/>
      <c r="S186" s="557"/>
      <c r="T186" s="557"/>
      <c r="U186" s="557"/>
      <c r="V186" s="557"/>
      <c r="W186" s="557"/>
      <c r="X186" s="557"/>
      <c r="Y186" s="526"/>
      <c r="Z186" s="518"/>
      <c r="AA186" s="557"/>
      <c r="AB186" s="557"/>
      <c r="AC186" s="557"/>
      <c r="AD186" s="557"/>
      <c r="AE186" s="557"/>
      <c r="AF186" s="557"/>
      <c r="AG186" s="557"/>
      <c r="AH186" s="557"/>
      <c r="AI186" s="526"/>
      <c r="AJ186" s="518"/>
      <c r="AK186" s="557"/>
      <c r="AL186" s="557"/>
      <c r="AM186" s="557"/>
      <c r="AN186" s="557"/>
      <c r="AO186" s="557"/>
      <c r="AP186" s="557"/>
      <c r="AQ186" s="557"/>
      <c r="AR186" s="557"/>
      <c r="AS186" s="554"/>
      <c r="AT186" s="555"/>
    </row>
    <row r="187" spans="1:46" ht="4.5" customHeight="1" thickBot="1">
      <c r="A187" s="56"/>
      <c r="B187" s="56"/>
      <c r="C187" s="56"/>
      <c r="D187" s="56"/>
      <c r="E187" s="56"/>
      <c r="F187" s="56"/>
      <c r="G187" s="56"/>
      <c r="H187" s="56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312"/>
    </row>
    <row r="188" spans="1:46" ht="15" customHeight="1">
      <c r="A188" s="492" t="s">
        <v>209</v>
      </c>
      <c r="B188" s="493"/>
      <c r="C188" s="498" t="s">
        <v>210</v>
      </c>
      <c r="D188" s="493"/>
      <c r="E188" s="501" t="s">
        <v>211</v>
      </c>
      <c r="F188" s="501"/>
      <c r="G188" s="501"/>
      <c r="H188" s="501"/>
      <c r="I188" s="501"/>
      <c r="J188" s="501"/>
      <c r="K188" s="504" t="s">
        <v>212</v>
      </c>
      <c r="L188" s="504"/>
      <c r="M188" s="501" t="s">
        <v>213</v>
      </c>
      <c r="N188" s="501"/>
      <c r="O188" s="501" t="s">
        <v>214</v>
      </c>
      <c r="P188" s="501"/>
      <c r="Q188" s="541" t="s">
        <v>215</v>
      </c>
      <c r="R188" s="541"/>
      <c r="S188" s="541"/>
      <c r="T188" s="541"/>
      <c r="U188" s="541"/>
      <c r="V188" s="541"/>
      <c r="W188" s="541"/>
      <c r="X188" s="541"/>
      <c r="Y188" s="541"/>
      <c r="Z188" s="541"/>
      <c r="AA188" s="541"/>
      <c r="AB188" s="541"/>
      <c r="AC188" s="541"/>
      <c r="AD188" s="541"/>
      <c r="AE188" s="541"/>
      <c r="AF188" s="541"/>
      <c r="AG188" s="541"/>
      <c r="AH188" s="541"/>
      <c r="AI188" s="541"/>
      <c r="AJ188" s="541"/>
      <c r="AK188" s="541"/>
      <c r="AL188" s="541"/>
      <c r="AM188" s="541"/>
      <c r="AN188" s="541"/>
      <c r="AO188" s="541"/>
      <c r="AP188" s="541"/>
      <c r="AQ188" s="541"/>
      <c r="AR188" s="541"/>
      <c r="AS188" s="542"/>
      <c r="AT188" s="423" t="s">
        <v>372</v>
      </c>
    </row>
    <row r="189" spans="1:46" ht="15" customHeight="1">
      <c r="A189" s="494"/>
      <c r="B189" s="495"/>
      <c r="C189" s="499"/>
      <c r="D189" s="495"/>
      <c r="E189" s="502"/>
      <c r="F189" s="502"/>
      <c r="G189" s="502"/>
      <c r="H189" s="502"/>
      <c r="I189" s="502"/>
      <c r="J189" s="502"/>
      <c r="K189" s="505"/>
      <c r="L189" s="505"/>
      <c r="M189" s="502"/>
      <c r="N189" s="502"/>
      <c r="O189" s="502"/>
      <c r="P189" s="502"/>
      <c r="Q189" s="505" t="s">
        <v>216</v>
      </c>
      <c r="R189" s="505"/>
      <c r="S189" s="539" t="s">
        <v>217</v>
      </c>
      <c r="T189" s="539"/>
      <c r="U189" s="539"/>
      <c r="V189" s="502" t="s">
        <v>218</v>
      </c>
      <c r="W189" s="502"/>
      <c r="X189" s="502"/>
      <c r="Y189" s="539" t="s">
        <v>219</v>
      </c>
      <c r="Z189" s="539"/>
      <c r="AA189" s="539"/>
      <c r="AB189" s="539"/>
      <c r="AC189" s="539"/>
      <c r="AD189" s="539"/>
      <c r="AE189" s="539"/>
      <c r="AF189" s="539" t="s">
        <v>220</v>
      </c>
      <c r="AG189" s="539"/>
      <c r="AH189" s="539"/>
      <c r="AI189" s="539"/>
      <c r="AJ189" s="539"/>
      <c r="AK189" s="539"/>
      <c r="AL189" s="539"/>
      <c r="AM189" s="539" t="s">
        <v>221</v>
      </c>
      <c r="AN189" s="539"/>
      <c r="AO189" s="539"/>
      <c r="AP189" s="539"/>
      <c r="AQ189" s="539"/>
      <c r="AR189" s="539"/>
      <c r="AS189" s="459"/>
      <c r="AT189" s="424"/>
    </row>
    <row r="190" spans="1:46" ht="15" customHeight="1" thickBot="1">
      <c r="A190" s="496"/>
      <c r="B190" s="497"/>
      <c r="C190" s="500"/>
      <c r="D190" s="497"/>
      <c r="E190" s="503"/>
      <c r="F190" s="503"/>
      <c r="G190" s="503"/>
      <c r="H190" s="503"/>
      <c r="I190" s="503"/>
      <c r="J190" s="503"/>
      <c r="K190" s="506"/>
      <c r="L190" s="506"/>
      <c r="M190" s="503"/>
      <c r="N190" s="503"/>
      <c r="O190" s="503"/>
      <c r="P190" s="503"/>
      <c r="Q190" s="506"/>
      <c r="R190" s="506"/>
      <c r="S190" s="540"/>
      <c r="T190" s="540"/>
      <c r="U190" s="540"/>
      <c r="V190" s="503"/>
      <c r="W190" s="503"/>
      <c r="X190" s="503"/>
      <c r="Y190" s="543" t="s">
        <v>209</v>
      </c>
      <c r="Z190" s="543"/>
      <c r="AA190" s="543"/>
      <c r="AB190" s="543"/>
      <c r="AC190" s="527" t="s">
        <v>222</v>
      </c>
      <c r="AD190" s="527"/>
      <c r="AE190" s="527"/>
      <c r="AF190" s="543" t="s">
        <v>209</v>
      </c>
      <c r="AG190" s="543"/>
      <c r="AH190" s="543"/>
      <c r="AI190" s="543"/>
      <c r="AJ190" s="527" t="s">
        <v>222</v>
      </c>
      <c r="AK190" s="527"/>
      <c r="AL190" s="527"/>
      <c r="AM190" s="543" t="s">
        <v>209</v>
      </c>
      <c r="AN190" s="543"/>
      <c r="AO190" s="543"/>
      <c r="AP190" s="543"/>
      <c r="AQ190" s="527" t="s">
        <v>222</v>
      </c>
      <c r="AR190" s="527"/>
      <c r="AS190" s="528"/>
      <c r="AT190" s="425"/>
    </row>
    <row r="191" spans="1:46" ht="18" customHeight="1" thickTop="1">
      <c r="A191" s="507">
        <v>36</v>
      </c>
      <c r="B191" s="508"/>
      <c r="C191" s="471">
        <f>IF(VLOOKUP('③このシートを印刷しＦＡＸして下さい。'!A191,'②講座希望を入力して下さい。'!$A$9:$AV$145,2,FALSE)="","",VLOOKUP('③このシートを印刷しＦＡＸして下さい。'!A191,'②講座希望を入力して下さい。'!$A$9:$AV$145,2,FALSE))</f>
      </c>
      <c r="D191" s="472"/>
      <c r="E191" s="475">
        <f>IF(VLOOKUP('③このシートを印刷しＦＡＸして下さい。'!A191,'②講座希望を入力して下さい。'!$A$9:$AV$145,3,FALSE)="","",VLOOKUP('③このシートを印刷しＦＡＸして下さい。'!A191,'②講座希望を入力して下さい。'!$A$9:$AV$145,3,FALSE))</f>
      </c>
      <c r="F191" s="476"/>
      <c r="G191" s="476"/>
      <c r="H191" s="476"/>
      <c r="I191" s="476"/>
      <c r="J191" s="477"/>
      <c r="K191" s="471">
        <f>IF(VLOOKUP('③このシートを印刷しＦＡＸして下さい。'!A191,'②講座希望を入力して下さい。'!$A$9:$AV$145,4,FALSE)="","",VLOOKUP('③このシートを印刷しＦＡＸして下さい。'!A191,'②講座希望を入力して下さい。'!$A$9:$AV$145,4,FALSE))</f>
      </c>
      <c r="L191" s="472"/>
      <c r="M191" s="471">
        <f>IF(VLOOKUP('③このシートを印刷しＦＡＸして下さい。'!A191,'②講座希望を入力して下さい。'!$A$9:$AV$145,5,FALSE)="","",VLOOKUP('③このシートを印刷しＦＡＸして下さい。'!A191,'②講座希望を入力して下さい。'!$A$9:$AV$145,5,FALSE))</f>
      </c>
      <c r="N191" s="472"/>
      <c r="O191" s="471">
        <f>IF(VLOOKUP('③このシートを印刷しＦＡＸして下さい。'!A191,'②講座希望を入力して下さい。'!$A$9:$AV$145,6,FALSE)="","",VLOOKUP('③このシートを印刷しＦＡＸして下さい。'!A191,'②講座希望を入力して下さい。'!$A$9:$AV$145,6,FALSE))</f>
      </c>
      <c r="P191" s="472"/>
      <c r="Q191" s="486" t="s">
        <v>223</v>
      </c>
      <c r="R191" s="487"/>
      <c r="S191" s="464">
        <f>IF(VLOOKUP('③このシートを印刷しＦＡＸして下さい。'!A191,'②講座希望を入力して下さい。'!$A$9:$AV$145,9,FALSE)="","",VLOOKUP('③このシートを印刷しＦＡＸして下さい。'!A191,'②講座希望を入力して下さい。'!$A$9:$AV$145,9,FALSE))</f>
      </c>
      <c r="T191" s="465"/>
      <c r="U191" s="466"/>
      <c r="V191" s="464">
        <f>IF(VLOOKUP('③このシートを印刷しＦＡＸして下さい。'!A191,'②講座希望を入力して下さい。'!$A$9:$AV$145,10,FALSE)="","",VLOOKUP('③このシートを印刷しＦＡＸして下さい。'!A191,'②講座希望を入力して下さい。'!$A$9:$AV$145,10,FALSE))</f>
      </c>
      <c r="W191" s="465"/>
      <c r="X191" s="466"/>
      <c r="Y191" s="464">
        <f>IF(VLOOKUP('③このシートを印刷しＦＡＸして下さい。'!A191,'②講座希望を入力して下さい。'!$A$9:$BX$145,51,FALSE)="","",VLOOKUP('③このシートを印刷しＦＡＸして下さい。'!A191,'②講座希望を入力して下さい。'!$A$9:$BX$145,51,FALSE))</f>
      </c>
      <c r="Z191" s="465"/>
      <c r="AA191" s="465"/>
      <c r="AB191" s="466"/>
      <c r="AC191" s="464">
        <f>IF(VLOOKUP('③このシートを印刷しＦＡＸして下さい。'!A191,'②講座希望を入力して下さい。'!$A$9:$BX$145,52,FALSE)="","",VLOOKUP('③このシートを印刷しＦＡＸして下さい。'!A191,'②講座希望を入力して下さい。'!$A$9:$BX$145,52,FALSE))</f>
      </c>
      <c r="AD191" s="465"/>
      <c r="AE191" s="466"/>
      <c r="AF191" s="464">
        <f>IF(VLOOKUP('③このシートを印刷しＦＡＸして下さい。'!A191,'②講座希望を入力して下さい。'!$A$9:$BX$145,53,FALSE)="","",VLOOKUP('③このシートを印刷しＦＡＸして下さい。'!A191,'②講座希望を入力して下さい。'!$A$9:$BX$145,53,FALSE))</f>
      </c>
      <c r="AG191" s="465"/>
      <c r="AH191" s="465"/>
      <c r="AI191" s="466"/>
      <c r="AJ191" s="464">
        <f>IF(VLOOKUP('③このシートを印刷しＦＡＸして下さい。'!A191,'②講座希望を入力して下さい。'!$A$9:$BX$145,54,FALSE)="","",VLOOKUP('③このシートを印刷しＦＡＸして下さい。'!A191,'②講座希望を入力して下さい。'!$A$9:$BX$145,54,FALSE))</f>
      </c>
      <c r="AK191" s="465"/>
      <c r="AL191" s="466"/>
      <c r="AM191" s="464">
        <f>IF(VLOOKUP('③このシートを印刷しＦＡＸして下さい。'!A191,'②講座希望を入力して下さい。'!$A$9:$BX$145,55,FALSE)="","",VLOOKUP('③このシートを印刷しＦＡＸして下さい。'!A191,'②講座希望を入力して下さい。'!$A$9:$BX$145,55,FALSE))</f>
      </c>
      <c r="AN191" s="465"/>
      <c r="AO191" s="465"/>
      <c r="AP191" s="466"/>
      <c r="AQ191" s="464">
        <f>IF(VLOOKUP('③このシートを印刷しＦＡＸして下さい。'!A191,'②講座希望を入力して下さい。'!$A$9:$BX$145,56,FALSE)="","",VLOOKUP('③このシートを印刷しＦＡＸして下さい。'!A191,'②講座希望を入力して下さい。'!$A$9:$BX$145,56,FALSE))</f>
      </c>
      <c r="AR191" s="465"/>
      <c r="AS191" s="465"/>
      <c r="AT191" s="421">
        <f>IF(E191="","",IF('②講座希望を入力して下さい。'!BP44&lt;&gt;"",'②講座希望を入力して下さい。'!BP44,"登録完了　・　要選択"))</f>
      </c>
    </row>
    <row r="192" spans="1:46" ht="18" customHeight="1" thickBot="1">
      <c r="A192" s="448"/>
      <c r="B192" s="449"/>
      <c r="C192" s="481"/>
      <c r="D192" s="482"/>
      <c r="E192" s="483"/>
      <c r="F192" s="484"/>
      <c r="G192" s="484"/>
      <c r="H192" s="484"/>
      <c r="I192" s="484"/>
      <c r="J192" s="485"/>
      <c r="K192" s="481"/>
      <c r="L192" s="482"/>
      <c r="M192" s="481"/>
      <c r="N192" s="482"/>
      <c r="O192" s="481"/>
      <c r="P192" s="482"/>
      <c r="Q192" s="488" t="s">
        <v>224</v>
      </c>
      <c r="R192" s="489"/>
      <c r="S192" s="461">
        <f>IF(VLOOKUP('③このシートを印刷しＦＡＸして下さい。'!A191,'②講座希望を入力して下さい。'!$A$9:$BX$145,29,FALSE)="","",VLOOKUP('③このシートを印刷しＦＡＸして下さい。'!A191,'②講座希望を入力して下さい。'!$A$9:$BX$145,29,FALSE))</f>
      </c>
      <c r="T192" s="462"/>
      <c r="U192" s="463"/>
      <c r="V192" s="461">
        <f>IF(VLOOKUP('③このシートを印刷しＦＡＸして下さい。'!A191,'②講座希望を入力して下さい。'!$A$9:$BX$145,30,FALSE)="","",VLOOKUP('③このシートを印刷しＦＡＸして下さい。'!A191,'②講座希望を入力して下さい。'!$A$9:$BX$145,30,FALSE))</f>
      </c>
      <c r="W192" s="462"/>
      <c r="X192" s="463"/>
      <c r="Y192" s="461">
        <f>IF(VLOOKUP('③このシートを印刷しＦＡＸして下さい。'!A191,'②講座希望を入力して下さい。'!$A$9:$BX$145,57,FALSE)="","",VLOOKUP('③このシートを印刷しＦＡＸして下さい。'!A191,'②講座希望を入力して下さい。'!$A$9:$BX$145,57,FALSE))</f>
      </c>
      <c r="Z192" s="462"/>
      <c r="AA192" s="462"/>
      <c r="AB192" s="463"/>
      <c r="AC192" s="461">
        <f>IF(VLOOKUP('③このシートを印刷しＦＡＸして下さい。'!A191,'②講座希望を入力して下さい。'!$A$9:$BX$145,58,FALSE)="","",VLOOKUP('③このシートを印刷しＦＡＸして下さい。'!A191,'②講座希望を入力して下さい。'!$A$9:$BX$145,58,FALSE))</f>
      </c>
      <c r="AD192" s="462"/>
      <c r="AE192" s="463"/>
      <c r="AF192" s="461">
        <f>IF(VLOOKUP('③このシートを印刷しＦＡＸして下さい。'!A191,'②講座希望を入力して下さい。'!$A$9:$BX$145,59,FALSE)="","",VLOOKUP('③このシートを印刷しＦＡＸして下さい。'!A191,'②講座希望を入力して下さい。'!$A$9:$BX$145,59,FALSE))</f>
      </c>
      <c r="AG192" s="462"/>
      <c r="AH192" s="462"/>
      <c r="AI192" s="463"/>
      <c r="AJ192" s="461">
        <f>IF(VLOOKUP('③このシートを印刷しＦＡＸして下さい。'!A191,'②講座希望を入力して下さい。'!$A$9:$BX$145,60,FALSE)="","",VLOOKUP('③このシートを印刷しＦＡＸして下さい。'!A191,'②講座希望を入力して下さい。'!$A$9:$BX$145,60,FALSE))</f>
      </c>
      <c r="AK192" s="462"/>
      <c r="AL192" s="463"/>
      <c r="AM192" s="461">
        <f>IF(VLOOKUP('③このシートを印刷しＦＡＸして下さい。'!A191,'②講座希望を入力して下さい。'!$A$9:$BX$145,61,FALSE)="","",VLOOKUP('③このシートを印刷しＦＡＸして下さい。'!A191,'②講座希望を入力して下さい。'!$A$9:$BX$145,61,FALSE))</f>
      </c>
      <c r="AN192" s="462"/>
      <c r="AO192" s="462"/>
      <c r="AP192" s="463"/>
      <c r="AQ192" s="461">
        <f>IF(VLOOKUP('③このシートを印刷しＦＡＸして下さい。'!A191,'②講座希望を入力して下さい。'!$A$9:$BX$145,62,FALSE)="","",VLOOKUP('③このシートを印刷しＦＡＸして下さい。'!A191,'②講座希望を入力して下さい。'!$A$9:$BX$145,62,FALSE))</f>
      </c>
      <c r="AR192" s="462"/>
      <c r="AS192" s="462"/>
      <c r="AT192" s="422"/>
    </row>
    <row r="193" spans="1:46" ht="18" customHeight="1" thickTop="1">
      <c r="A193" s="469">
        <v>37</v>
      </c>
      <c r="B193" s="470"/>
      <c r="C193" s="471">
        <f>IF(VLOOKUP('③このシートを印刷しＦＡＸして下さい。'!A193,'②講座希望を入力して下さい。'!$A$9:$AV$145,2,FALSE)="","",VLOOKUP('③このシートを印刷しＦＡＸして下さい。'!A193,'②講座希望を入力して下さい。'!$A$9:$AV$145,2,FALSE))</f>
      </c>
      <c r="D193" s="472"/>
      <c r="E193" s="475">
        <f>IF(VLOOKUP('③このシートを印刷しＦＡＸして下さい。'!A193,'②講座希望を入力して下さい。'!$A$9:$AV$145,3,FALSE)="","",VLOOKUP('③このシートを印刷しＦＡＸして下さい。'!A193,'②講座希望を入力して下さい。'!$A$9:$AV$145,3,FALSE))</f>
      </c>
      <c r="F193" s="476"/>
      <c r="G193" s="476"/>
      <c r="H193" s="476"/>
      <c r="I193" s="476"/>
      <c r="J193" s="477"/>
      <c r="K193" s="471">
        <f>IF(VLOOKUP('③このシートを印刷しＦＡＸして下さい。'!A193,'②講座希望を入力して下さい。'!$A$9:$AV$145,4,FALSE)="","",VLOOKUP('③このシートを印刷しＦＡＸして下さい。'!A193,'②講座希望を入力して下さい。'!$A$9:$AV$145,4,FALSE))</f>
      </c>
      <c r="L193" s="472"/>
      <c r="M193" s="471">
        <f>IF(VLOOKUP('③このシートを印刷しＦＡＸして下さい。'!A193,'②講座希望を入力して下さい。'!$A$9:$AV$145,5,FALSE)="","",VLOOKUP('③このシートを印刷しＦＡＸして下さい。'!A193,'②講座希望を入力して下さい。'!$A$9:$AV$145,5,FALSE))</f>
      </c>
      <c r="N193" s="472"/>
      <c r="O193" s="471">
        <f>IF(VLOOKUP('③このシートを印刷しＦＡＸして下さい。'!A193,'②講座希望を入力して下さい。'!$A$9:$AV$145,6,FALSE)="","",VLOOKUP('③このシートを印刷しＦＡＸして下さい。'!A193,'②講座希望を入力して下さい。'!$A$9:$AV$145,6,FALSE))</f>
      </c>
      <c r="P193" s="472"/>
      <c r="Q193" s="486" t="s">
        <v>223</v>
      </c>
      <c r="R193" s="487"/>
      <c r="S193" s="464">
        <f>IF(VLOOKUP('③このシートを印刷しＦＡＸして下さい。'!A193,'②講座希望を入力して下さい。'!$A$9:$AV$145,9,FALSE)="","",VLOOKUP('③このシートを印刷しＦＡＸして下さい。'!A193,'②講座希望を入力して下さい。'!$A$9:$AV$145,9,FALSE))</f>
      </c>
      <c r="T193" s="465"/>
      <c r="U193" s="466"/>
      <c r="V193" s="464">
        <f>IF(VLOOKUP('③このシートを印刷しＦＡＸして下さい。'!A193,'②講座希望を入力して下さい。'!$A$9:$AV$145,10,FALSE)="","",VLOOKUP('③このシートを印刷しＦＡＸして下さい。'!A193,'②講座希望を入力して下さい。'!$A$9:$AV$145,10,FALSE))</f>
      </c>
      <c r="W193" s="465"/>
      <c r="X193" s="466"/>
      <c r="Y193" s="464">
        <f>IF(VLOOKUP('③このシートを印刷しＦＡＸして下さい。'!A193,'②講座希望を入力して下さい。'!$A$9:$BX$145,51,FALSE)="","",VLOOKUP('③このシートを印刷しＦＡＸして下さい。'!A193,'②講座希望を入力して下さい。'!$A$9:$BX$145,51,FALSE))</f>
      </c>
      <c r="Z193" s="465"/>
      <c r="AA193" s="465"/>
      <c r="AB193" s="466"/>
      <c r="AC193" s="464">
        <f>IF(VLOOKUP('③このシートを印刷しＦＡＸして下さい。'!A193,'②講座希望を入力して下さい。'!$A$9:$BX$145,52,FALSE)="","",VLOOKUP('③このシートを印刷しＦＡＸして下さい。'!A193,'②講座希望を入力して下さい。'!$A$9:$BX$145,52,FALSE))</f>
      </c>
      <c r="AD193" s="465"/>
      <c r="AE193" s="466"/>
      <c r="AF193" s="464">
        <f>IF(VLOOKUP('③このシートを印刷しＦＡＸして下さい。'!A193,'②講座希望を入力して下さい。'!$A$9:$BX$145,53,FALSE)="","",VLOOKUP('③このシートを印刷しＦＡＸして下さい。'!A193,'②講座希望を入力して下さい。'!$A$9:$BX$145,53,FALSE))</f>
      </c>
      <c r="AG193" s="465"/>
      <c r="AH193" s="465"/>
      <c r="AI193" s="466"/>
      <c r="AJ193" s="464">
        <f>IF(VLOOKUP('③このシートを印刷しＦＡＸして下さい。'!A193,'②講座希望を入力して下さい。'!$A$9:$BX$145,54,FALSE)="","",VLOOKUP('③このシートを印刷しＦＡＸして下さい。'!A193,'②講座希望を入力して下さい。'!$A$9:$BX$145,54,FALSE))</f>
      </c>
      <c r="AK193" s="465"/>
      <c r="AL193" s="466"/>
      <c r="AM193" s="464">
        <f>IF(VLOOKUP('③このシートを印刷しＦＡＸして下さい。'!A193,'②講座希望を入力して下さい。'!$A$9:$BX$145,55,FALSE)="","",VLOOKUP('③このシートを印刷しＦＡＸして下さい。'!A193,'②講座希望を入力して下さい。'!$A$9:$BX$145,55,FALSE))</f>
      </c>
      <c r="AN193" s="465"/>
      <c r="AO193" s="465"/>
      <c r="AP193" s="466"/>
      <c r="AQ193" s="464">
        <f>IF(VLOOKUP('③このシートを印刷しＦＡＸして下さい。'!A193,'②講座希望を入力して下さい。'!$A$9:$BX$145,56,FALSE)="","",VLOOKUP('③このシートを印刷しＦＡＸして下さい。'!A193,'②講座希望を入力して下さい。'!$A$9:$BX$145,56,FALSE))</f>
      </c>
      <c r="AR193" s="465"/>
      <c r="AS193" s="465"/>
      <c r="AT193" s="421">
        <f>IF(E193="","",IF('②講座希望を入力して下さい。'!BP45&lt;&gt;"",'②講座希望を入力して下さい。'!BP45,"登録完了　・　要選択"))</f>
      </c>
    </row>
    <row r="194" spans="1:46" ht="18" customHeight="1" thickBot="1">
      <c r="A194" s="490"/>
      <c r="B194" s="491"/>
      <c r="C194" s="481"/>
      <c r="D194" s="482"/>
      <c r="E194" s="483"/>
      <c r="F194" s="484"/>
      <c r="G194" s="484"/>
      <c r="H194" s="484"/>
      <c r="I194" s="484"/>
      <c r="J194" s="485"/>
      <c r="K194" s="481"/>
      <c r="L194" s="482"/>
      <c r="M194" s="481"/>
      <c r="N194" s="482"/>
      <c r="O194" s="481"/>
      <c r="P194" s="482"/>
      <c r="Q194" s="488" t="s">
        <v>224</v>
      </c>
      <c r="R194" s="489"/>
      <c r="S194" s="461">
        <f>IF(VLOOKUP('③このシートを印刷しＦＡＸして下さい。'!A193,'②講座希望を入力して下さい。'!$A$9:$BX$145,29,FALSE)="","",VLOOKUP('③このシートを印刷しＦＡＸして下さい。'!A193,'②講座希望を入力して下さい。'!$A$9:$BX$145,29,FALSE))</f>
      </c>
      <c r="T194" s="462"/>
      <c r="U194" s="463"/>
      <c r="V194" s="461">
        <f>IF(VLOOKUP('③このシートを印刷しＦＡＸして下さい。'!A193,'②講座希望を入力して下さい。'!$A$9:$BX$145,30,FALSE)="","",VLOOKUP('③このシートを印刷しＦＡＸして下さい。'!A193,'②講座希望を入力して下さい。'!$A$9:$BX$145,30,FALSE))</f>
      </c>
      <c r="W194" s="462"/>
      <c r="X194" s="463"/>
      <c r="Y194" s="461">
        <f>IF(VLOOKUP('③このシートを印刷しＦＡＸして下さい。'!A193,'②講座希望を入力して下さい。'!$A$9:$BX$145,57,FALSE)="","",VLOOKUP('③このシートを印刷しＦＡＸして下さい。'!A193,'②講座希望を入力して下さい。'!$A$9:$BX$145,57,FALSE))</f>
      </c>
      <c r="Z194" s="462"/>
      <c r="AA194" s="462"/>
      <c r="AB194" s="463"/>
      <c r="AC194" s="461">
        <f>IF(VLOOKUP('③このシートを印刷しＦＡＸして下さい。'!A193,'②講座希望を入力して下さい。'!$A$9:$BX$145,58,FALSE)="","",VLOOKUP('③このシートを印刷しＦＡＸして下さい。'!A193,'②講座希望を入力して下さい。'!$A$9:$BX$145,58,FALSE))</f>
      </c>
      <c r="AD194" s="462"/>
      <c r="AE194" s="463"/>
      <c r="AF194" s="461">
        <f>IF(VLOOKUP('③このシートを印刷しＦＡＸして下さい。'!A193,'②講座希望を入力して下さい。'!$A$9:$BX$145,59,FALSE)="","",VLOOKUP('③このシートを印刷しＦＡＸして下さい。'!A193,'②講座希望を入力して下さい。'!$A$9:$BX$145,59,FALSE))</f>
      </c>
      <c r="AG194" s="462"/>
      <c r="AH194" s="462"/>
      <c r="AI194" s="463"/>
      <c r="AJ194" s="461">
        <f>IF(VLOOKUP('③このシートを印刷しＦＡＸして下さい。'!A193,'②講座希望を入力して下さい。'!$A$9:$BX$145,60,FALSE)="","",VLOOKUP('③このシートを印刷しＦＡＸして下さい。'!A193,'②講座希望を入力して下さい。'!$A$9:$BX$145,60,FALSE))</f>
      </c>
      <c r="AK194" s="462"/>
      <c r="AL194" s="463"/>
      <c r="AM194" s="461">
        <f>IF(VLOOKUP('③このシートを印刷しＦＡＸして下さい。'!A193,'②講座希望を入力して下さい。'!$A$9:$BX$145,61,FALSE)="","",VLOOKUP('③このシートを印刷しＦＡＸして下さい。'!A193,'②講座希望を入力して下さい。'!$A$9:$BX$145,61,FALSE))</f>
      </c>
      <c r="AN194" s="462"/>
      <c r="AO194" s="462"/>
      <c r="AP194" s="463"/>
      <c r="AQ194" s="461">
        <f>IF(VLOOKUP('③このシートを印刷しＦＡＸして下さい。'!A193,'②講座希望を入力して下さい。'!$A$9:$BX$145,62,FALSE)="","",VLOOKUP('③このシートを印刷しＦＡＸして下さい。'!A193,'②講座希望を入力して下さい。'!$A$9:$BX$145,62,FALSE))</f>
      </c>
      <c r="AR194" s="462"/>
      <c r="AS194" s="462"/>
      <c r="AT194" s="422"/>
    </row>
    <row r="195" spans="1:46" ht="18" customHeight="1" thickTop="1">
      <c r="A195" s="448">
        <v>38</v>
      </c>
      <c r="B195" s="449"/>
      <c r="C195" s="471">
        <f>IF(VLOOKUP('③このシートを印刷しＦＡＸして下さい。'!A195,'②講座希望を入力して下さい。'!$A$9:$AV$145,2,FALSE)="","",VLOOKUP('③このシートを印刷しＦＡＸして下さい。'!A195,'②講座希望を入力して下さい。'!$A$9:$AV$145,2,FALSE))</f>
      </c>
      <c r="D195" s="472"/>
      <c r="E195" s="475">
        <f>IF(VLOOKUP('③このシートを印刷しＦＡＸして下さい。'!A195,'②講座希望を入力して下さい。'!$A$9:$AV$145,3,FALSE)="","",VLOOKUP('③このシートを印刷しＦＡＸして下さい。'!A195,'②講座希望を入力して下さい。'!$A$9:$AV$145,3,FALSE))</f>
      </c>
      <c r="F195" s="476"/>
      <c r="G195" s="476"/>
      <c r="H195" s="476"/>
      <c r="I195" s="476"/>
      <c r="J195" s="477"/>
      <c r="K195" s="471">
        <f>IF(VLOOKUP('③このシートを印刷しＦＡＸして下さい。'!A195,'②講座希望を入力して下さい。'!$A$9:$AV$145,4,FALSE)="","",VLOOKUP('③このシートを印刷しＦＡＸして下さい。'!A195,'②講座希望を入力して下さい。'!$A$9:$AV$145,4,FALSE))</f>
      </c>
      <c r="L195" s="472"/>
      <c r="M195" s="471">
        <f>IF(VLOOKUP('③このシートを印刷しＦＡＸして下さい。'!A195,'②講座希望を入力して下さい。'!$A$9:$AV$145,5,FALSE)="","",VLOOKUP('③このシートを印刷しＦＡＸして下さい。'!A195,'②講座希望を入力して下さい。'!$A$9:$AV$145,5,FALSE))</f>
      </c>
      <c r="N195" s="472"/>
      <c r="O195" s="471">
        <f>IF(VLOOKUP('③このシートを印刷しＦＡＸして下さい。'!A195,'②講座希望を入力して下さい。'!$A$9:$AV$145,6,FALSE)="","",VLOOKUP('③このシートを印刷しＦＡＸして下さい。'!A195,'②講座希望を入力して下さい。'!$A$9:$AV$145,6,FALSE))</f>
      </c>
      <c r="P195" s="472"/>
      <c r="Q195" s="486" t="s">
        <v>223</v>
      </c>
      <c r="R195" s="487"/>
      <c r="S195" s="464">
        <f>IF(VLOOKUP('③このシートを印刷しＦＡＸして下さい。'!A195,'②講座希望を入力して下さい。'!$A$9:$AV$145,9,FALSE)="","",VLOOKUP('③このシートを印刷しＦＡＸして下さい。'!A195,'②講座希望を入力して下さい。'!$A$9:$AV$145,9,FALSE))</f>
      </c>
      <c r="T195" s="465"/>
      <c r="U195" s="466"/>
      <c r="V195" s="464">
        <f>IF(VLOOKUP('③このシートを印刷しＦＡＸして下さい。'!A195,'②講座希望を入力して下さい。'!$A$9:$AV$145,10,FALSE)="","",VLOOKUP('③このシートを印刷しＦＡＸして下さい。'!A195,'②講座希望を入力して下さい。'!$A$9:$AV$145,10,FALSE))</f>
      </c>
      <c r="W195" s="465"/>
      <c r="X195" s="466"/>
      <c r="Y195" s="464">
        <f>IF(VLOOKUP('③このシートを印刷しＦＡＸして下さい。'!A195,'②講座希望を入力して下さい。'!$A$9:$BX$145,51,FALSE)="","",VLOOKUP('③このシートを印刷しＦＡＸして下さい。'!A195,'②講座希望を入力して下さい。'!$A$9:$BX$145,51,FALSE))</f>
      </c>
      <c r="Z195" s="465"/>
      <c r="AA195" s="465"/>
      <c r="AB195" s="466"/>
      <c r="AC195" s="464">
        <f>IF(VLOOKUP('③このシートを印刷しＦＡＸして下さい。'!A195,'②講座希望を入力して下さい。'!$A$9:$BX$145,52,FALSE)="","",VLOOKUP('③このシートを印刷しＦＡＸして下さい。'!A195,'②講座希望を入力して下さい。'!$A$9:$BX$145,52,FALSE))</f>
      </c>
      <c r="AD195" s="465"/>
      <c r="AE195" s="466"/>
      <c r="AF195" s="464">
        <f>IF(VLOOKUP('③このシートを印刷しＦＡＸして下さい。'!A195,'②講座希望を入力して下さい。'!$A$9:$BX$145,53,FALSE)="","",VLOOKUP('③このシートを印刷しＦＡＸして下さい。'!A195,'②講座希望を入力して下さい。'!$A$9:$BX$145,53,FALSE))</f>
      </c>
      <c r="AG195" s="465"/>
      <c r="AH195" s="465"/>
      <c r="AI195" s="466"/>
      <c r="AJ195" s="464">
        <f>IF(VLOOKUP('③このシートを印刷しＦＡＸして下さい。'!A195,'②講座希望を入力して下さい。'!$A$9:$BX$145,54,FALSE)="","",VLOOKUP('③このシートを印刷しＦＡＸして下さい。'!A195,'②講座希望を入力して下さい。'!$A$9:$BX$145,54,FALSE))</f>
      </c>
      <c r="AK195" s="465"/>
      <c r="AL195" s="466"/>
      <c r="AM195" s="464">
        <f>IF(VLOOKUP('③このシートを印刷しＦＡＸして下さい。'!A195,'②講座希望を入力して下さい。'!$A$9:$BX$145,55,FALSE)="","",VLOOKUP('③このシートを印刷しＦＡＸして下さい。'!A195,'②講座希望を入力して下さい。'!$A$9:$BX$145,55,FALSE))</f>
      </c>
      <c r="AN195" s="465"/>
      <c r="AO195" s="465"/>
      <c r="AP195" s="466"/>
      <c r="AQ195" s="464">
        <f>IF(VLOOKUP('③このシートを印刷しＦＡＸして下さい。'!A195,'②講座希望を入力して下さい。'!$A$9:$BX$145,56,FALSE)="","",VLOOKUP('③このシートを印刷しＦＡＸして下さい。'!A195,'②講座希望を入力して下さい。'!$A$9:$BX$145,56,FALSE))</f>
      </c>
      <c r="AR195" s="465"/>
      <c r="AS195" s="465"/>
      <c r="AT195" s="421">
        <f>IF(E195="","",IF('②講座希望を入力して下さい。'!BP46&lt;&gt;"",'②講座希望を入力して下さい。'!BP46,"登録完了　・　要選択"))</f>
      </c>
    </row>
    <row r="196" spans="1:46" ht="18" customHeight="1" thickBot="1">
      <c r="A196" s="490"/>
      <c r="B196" s="491"/>
      <c r="C196" s="481"/>
      <c r="D196" s="482"/>
      <c r="E196" s="483"/>
      <c r="F196" s="484"/>
      <c r="G196" s="484"/>
      <c r="H196" s="484"/>
      <c r="I196" s="484"/>
      <c r="J196" s="485"/>
      <c r="K196" s="481"/>
      <c r="L196" s="482"/>
      <c r="M196" s="481"/>
      <c r="N196" s="482"/>
      <c r="O196" s="481"/>
      <c r="P196" s="482"/>
      <c r="Q196" s="488" t="s">
        <v>224</v>
      </c>
      <c r="R196" s="489"/>
      <c r="S196" s="461">
        <f>IF(VLOOKUP('③このシートを印刷しＦＡＸして下さい。'!A195,'②講座希望を入力して下さい。'!$A$9:$BX$145,29,FALSE)="","",VLOOKUP('③このシートを印刷しＦＡＸして下さい。'!A195,'②講座希望を入力して下さい。'!$A$9:$BX$145,29,FALSE))</f>
      </c>
      <c r="T196" s="462"/>
      <c r="U196" s="463"/>
      <c r="V196" s="461">
        <f>IF(VLOOKUP('③このシートを印刷しＦＡＸして下さい。'!A195,'②講座希望を入力して下さい。'!$A$9:$BX$145,30,FALSE)="","",VLOOKUP('③このシートを印刷しＦＡＸして下さい。'!A195,'②講座希望を入力して下さい。'!$A$9:$BX$145,30,FALSE))</f>
      </c>
      <c r="W196" s="462"/>
      <c r="X196" s="463"/>
      <c r="Y196" s="461">
        <f>IF(VLOOKUP('③このシートを印刷しＦＡＸして下さい。'!A195,'②講座希望を入力して下さい。'!$A$9:$BX$145,57,FALSE)="","",VLOOKUP('③このシートを印刷しＦＡＸして下さい。'!A195,'②講座希望を入力して下さい。'!$A$9:$BX$145,57,FALSE))</f>
      </c>
      <c r="Z196" s="462"/>
      <c r="AA196" s="462"/>
      <c r="AB196" s="463"/>
      <c r="AC196" s="461">
        <f>IF(VLOOKUP('③このシートを印刷しＦＡＸして下さい。'!A195,'②講座希望を入力して下さい。'!$A$9:$BX$145,58,FALSE)="","",VLOOKUP('③このシートを印刷しＦＡＸして下さい。'!A195,'②講座希望を入力して下さい。'!$A$9:$BX$145,58,FALSE))</f>
      </c>
      <c r="AD196" s="462"/>
      <c r="AE196" s="463"/>
      <c r="AF196" s="461">
        <f>IF(VLOOKUP('③このシートを印刷しＦＡＸして下さい。'!A195,'②講座希望を入力して下さい。'!$A$9:$BX$145,59,FALSE)="","",VLOOKUP('③このシートを印刷しＦＡＸして下さい。'!A195,'②講座希望を入力して下さい。'!$A$9:$BX$145,59,FALSE))</f>
      </c>
      <c r="AG196" s="462"/>
      <c r="AH196" s="462"/>
      <c r="AI196" s="463"/>
      <c r="AJ196" s="461">
        <f>IF(VLOOKUP('③このシートを印刷しＦＡＸして下さい。'!A195,'②講座希望を入力して下さい。'!$A$9:$BX$145,60,FALSE)="","",VLOOKUP('③このシートを印刷しＦＡＸして下さい。'!A195,'②講座希望を入力して下さい。'!$A$9:$BX$145,60,FALSE))</f>
      </c>
      <c r="AK196" s="462"/>
      <c r="AL196" s="463"/>
      <c r="AM196" s="461">
        <f>IF(VLOOKUP('③このシートを印刷しＦＡＸして下さい。'!A195,'②講座希望を入力して下さい。'!$A$9:$BX$145,61,FALSE)="","",VLOOKUP('③このシートを印刷しＦＡＸして下さい。'!A195,'②講座希望を入力して下さい。'!$A$9:$BX$145,61,FALSE))</f>
      </c>
      <c r="AN196" s="462"/>
      <c r="AO196" s="462"/>
      <c r="AP196" s="463"/>
      <c r="AQ196" s="461">
        <f>IF(VLOOKUP('③このシートを印刷しＦＡＸして下さい。'!A195,'②講座希望を入力して下さい。'!$A$9:$BX$145,62,FALSE)="","",VLOOKUP('③このシートを印刷しＦＡＸして下さい。'!A195,'②講座希望を入力して下さい。'!$A$9:$BX$145,62,FALSE))</f>
      </c>
      <c r="AR196" s="462"/>
      <c r="AS196" s="462"/>
      <c r="AT196" s="422"/>
    </row>
    <row r="197" spans="1:46" ht="18" customHeight="1" thickTop="1">
      <c r="A197" s="448">
        <v>39</v>
      </c>
      <c r="B197" s="449"/>
      <c r="C197" s="471">
        <f>IF(VLOOKUP('③このシートを印刷しＦＡＸして下さい。'!A197,'②講座希望を入力して下さい。'!$A$9:$AV$145,2,FALSE)="","",VLOOKUP('③このシートを印刷しＦＡＸして下さい。'!A197,'②講座希望を入力して下さい。'!$A$9:$AV$145,2,FALSE))</f>
      </c>
      <c r="D197" s="472"/>
      <c r="E197" s="475">
        <f>IF(VLOOKUP('③このシートを印刷しＦＡＸして下さい。'!A197,'②講座希望を入力して下さい。'!$A$9:$AV$145,3,FALSE)="","",VLOOKUP('③このシートを印刷しＦＡＸして下さい。'!A197,'②講座希望を入力して下さい。'!$A$9:$AV$145,3,FALSE))</f>
      </c>
      <c r="F197" s="476"/>
      <c r="G197" s="476"/>
      <c r="H197" s="476"/>
      <c r="I197" s="476"/>
      <c r="J197" s="477"/>
      <c r="K197" s="471">
        <f>IF(VLOOKUP('③このシートを印刷しＦＡＸして下さい。'!A197,'②講座希望を入力して下さい。'!$A$9:$AV$145,4,FALSE)="","",VLOOKUP('③このシートを印刷しＦＡＸして下さい。'!A197,'②講座希望を入力して下さい。'!$A$9:$AV$145,4,FALSE))</f>
      </c>
      <c r="L197" s="472"/>
      <c r="M197" s="471">
        <f>IF(VLOOKUP('③このシートを印刷しＦＡＸして下さい。'!A197,'②講座希望を入力して下さい。'!$A$9:$AV$145,5,FALSE)="","",VLOOKUP('③このシートを印刷しＦＡＸして下さい。'!A197,'②講座希望を入力して下さい。'!$A$9:$AV$145,5,FALSE))</f>
      </c>
      <c r="N197" s="472"/>
      <c r="O197" s="471">
        <f>IF(VLOOKUP('③このシートを印刷しＦＡＸして下さい。'!A197,'②講座希望を入力して下さい。'!$A$9:$AV$145,6,FALSE)="","",VLOOKUP('③このシートを印刷しＦＡＸして下さい。'!A197,'②講座希望を入力して下さい。'!$A$9:$AV$145,6,FALSE))</f>
      </c>
      <c r="P197" s="472"/>
      <c r="Q197" s="486" t="s">
        <v>223</v>
      </c>
      <c r="R197" s="487"/>
      <c r="S197" s="464">
        <f>IF(VLOOKUP('③このシートを印刷しＦＡＸして下さい。'!A197,'②講座希望を入力して下さい。'!$A$9:$AV$145,9,FALSE)="","",VLOOKUP('③このシートを印刷しＦＡＸして下さい。'!A197,'②講座希望を入力して下さい。'!$A$9:$AV$145,9,FALSE))</f>
      </c>
      <c r="T197" s="465"/>
      <c r="U197" s="466"/>
      <c r="V197" s="464">
        <f>IF(VLOOKUP('③このシートを印刷しＦＡＸして下さい。'!A197,'②講座希望を入力して下さい。'!$A$9:$AV$145,10,FALSE)="","",VLOOKUP('③このシートを印刷しＦＡＸして下さい。'!A197,'②講座希望を入力して下さい。'!$A$9:$AV$145,10,FALSE))</f>
      </c>
      <c r="W197" s="465"/>
      <c r="X197" s="466"/>
      <c r="Y197" s="464">
        <f>IF(VLOOKUP('③このシートを印刷しＦＡＸして下さい。'!A197,'②講座希望を入力して下さい。'!$A$9:$BX$145,51,FALSE)="","",VLOOKUP('③このシートを印刷しＦＡＸして下さい。'!A197,'②講座希望を入力して下さい。'!$A$9:$BX$145,51,FALSE))</f>
      </c>
      <c r="Z197" s="465"/>
      <c r="AA197" s="465"/>
      <c r="AB197" s="466"/>
      <c r="AC197" s="464">
        <f>IF(VLOOKUP('③このシートを印刷しＦＡＸして下さい。'!A197,'②講座希望を入力して下さい。'!$A$9:$BX$145,52,FALSE)="","",VLOOKUP('③このシートを印刷しＦＡＸして下さい。'!A197,'②講座希望を入力して下さい。'!$A$9:$BX$145,52,FALSE))</f>
      </c>
      <c r="AD197" s="465"/>
      <c r="AE197" s="466"/>
      <c r="AF197" s="464">
        <f>IF(VLOOKUP('③このシートを印刷しＦＡＸして下さい。'!A197,'②講座希望を入力して下さい。'!$A$9:$BX$145,53,FALSE)="","",VLOOKUP('③このシートを印刷しＦＡＸして下さい。'!A197,'②講座希望を入力して下さい。'!$A$9:$BX$145,53,FALSE))</f>
      </c>
      <c r="AG197" s="465"/>
      <c r="AH197" s="465"/>
      <c r="AI197" s="466"/>
      <c r="AJ197" s="464">
        <f>IF(VLOOKUP('③このシートを印刷しＦＡＸして下さい。'!A197,'②講座希望を入力して下さい。'!$A$9:$BX$145,54,FALSE)="","",VLOOKUP('③このシートを印刷しＦＡＸして下さい。'!A197,'②講座希望を入力して下さい。'!$A$9:$BX$145,54,FALSE))</f>
      </c>
      <c r="AK197" s="465"/>
      <c r="AL197" s="466"/>
      <c r="AM197" s="464">
        <f>IF(VLOOKUP('③このシートを印刷しＦＡＸして下さい。'!A197,'②講座希望を入力して下さい。'!$A$9:$BX$145,55,FALSE)="","",VLOOKUP('③このシートを印刷しＦＡＸして下さい。'!A197,'②講座希望を入力して下さい。'!$A$9:$BX$145,55,FALSE))</f>
      </c>
      <c r="AN197" s="465"/>
      <c r="AO197" s="465"/>
      <c r="AP197" s="466"/>
      <c r="AQ197" s="464">
        <f>IF(VLOOKUP('③このシートを印刷しＦＡＸして下さい。'!A197,'②講座希望を入力して下さい。'!$A$9:$BX$145,56,FALSE)="","",VLOOKUP('③このシートを印刷しＦＡＸして下さい。'!A197,'②講座希望を入力して下さい。'!$A$9:$BX$145,56,FALSE))</f>
      </c>
      <c r="AR197" s="465"/>
      <c r="AS197" s="465"/>
      <c r="AT197" s="421">
        <f>IF(E197="","",IF('②講座希望を入力して下さい。'!BP47&lt;&gt;"",'②講座希望を入力して下さい。'!BP47,"登録完了　・　要選択"))</f>
      </c>
    </row>
    <row r="198" spans="1:46" ht="18" customHeight="1" thickBot="1">
      <c r="A198" s="448"/>
      <c r="B198" s="449"/>
      <c r="C198" s="481"/>
      <c r="D198" s="482"/>
      <c r="E198" s="483"/>
      <c r="F198" s="484"/>
      <c r="G198" s="484"/>
      <c r="H198" s="484"/>
      <c r="I198" s="484"/>
      <c r="J198" s="485"/>
      <c r="K198" s="481"/>
      <c r="L198" s="482"/>
      <c r="M198" s="481"/>
      <c r="N198" s="482"/>
      <c r="O198" s="481"/>
      <c r="P198" s="482"/>
      <c r="Q198" s="488" t="s">
        <v>224</v>
      </c>
      <c r="R198" s="489"/>
      <c r="S198" s="461">
        <f>IF(VLOOKUP('③このシートを印刷しＦＡＸして下さい。'!A197,'②講座希望を入力して下さい。'!$A$9:$BX$145,29,FALSE)="","",VLOOKUP('③このシートを印刷しＦＡＸして下さい。'!A197,'②講座希望を入力して下さい。'!$A$9:$BX$145,29,FALSE))</f>
      </c>
      <c r="T198" s="462"/>
      <c r="U198" s="463"/>
      <c r="V198" s="461">
        <f>IF(VLOOKUP('③このシートを印刷しＦＡＸして下さい。'!A197,'②講座希望を入力して下さい。'!$A$9:$BX$145,30,FALSE)="","",VLOOKUP('③このシートを印刷しＦＡＸして下さい。'!A197,'②講座希望を入力して下さい。'!$A$9:$BX$145,30,FALSE))</f>
      </c>
      <c r="W198" s="462"/>
      <c r="X198" s="463"/>
      <c r="Y198" s="461">
        <f>IF(VLOOKUP('③このシートを印刷しＦＡＸして下さい。'!A197,'②講座希望を入力して下さい。'!$A$9:$BX$145,57,FALSE)="","",VLOOKUP('③このシートを印刷しＦＡＸして下さい。'!A197,'②講座希望を入力して下さい。'!$A$9:$BX$145,57,FALSE))</f>
      </c>
      <c r="Z198" s="462"/>
      <c r="AA198" s="462"/>
      <c r="AB198" s="463"/>
      <c r="AC198" s="461">
        <f>IF(VLOOKUP('③このシートを印刷しＦＡＸして下さい。'!A197,'②講座希望を入力して下さい。'!$A$9:$BX$145,58,FALSE)="","",VLOOKUP('③このシートを印刷しＦＡＸして下さい。'!A197,'②講座希望を入力して下さい。'!$A$9:$BX$145,58,FALSE))</f>
      </c>
      <c r="AD198" s="462"/>
      <c r="AE198" s="463"/>
      <c r="AF198" s="461">
        <f>IF(VLOOKUP('③このシートを印刷しＦＡＸして下さい。'!A197,'②講座希望を入力して下さい。'!$A$9:$BX$145,59,FALSE)="","",VLOOKUP('③このシートを印刷しＦＡＸして下さい。'!A197,'②講座希望を入力して下さい。'!$A$9:$BX$145,59,FALSE))</f>
      </c>
      <c r="AG198" s="462"/>
      <c r="AH198" s="462"/>
      <c r="AI198" s="463"/>
      <c r="AJ198" s="461">
        <f>IF(VLOOKUP('③このシートを印刷しＦＡＸして下さい。'!A197,'②講座希望を入力して下さい。'!$A$9:$BX$145,60,FALSE)="","",VLOOKUP('③このシートを印刷しＦＡＸして下さい。'!A197,'②講座希望を入力して下さい。'!$A$9:$BX$145,60,FALSE))</f>
      </c>
      <c r="AK198" s="462"/>
      <c r="AL198" s="463"/>
      <c r="AM198" s="461">
        <f>IF(VLOOKUP('③このシートを印刷しＦＡＸして下さい。'!A197,'②講座希望を入力して下さい。'!$A$9:$BX$145,61,FALSE)="","",VLOOKUP('③このシートを印刷しＦＡＸして下さい。'!A197,'②講座希望を入力して下さい。'!$A$9:$BX$145,61,FALSE))</f>
      </c>
      <c r="AN198" s="462"/>
      <c r="AO198" s="462"/>
      <c r="AP198" s="463"/>
      <c r="AQ198" s="461">
        <f>IF(VLOOKUP('③このシートを印刷しＦＡＸして下さい。'!A197,'②講座希望を入力して下さい。'!$A$9:$BX$145,62,FALSE)="","",VLOOKUP('③このシートを印刷しＦＡＸして下さい。'!A197,'②講座希望を入力して下さい。'!$A$9:$BX$145,62,FALSE))</f>
      </c>
      <c r="AR198" s="462"/>
      <c r="AS198" s="462"/>
      <c r="AT198" s="422"/>
    </row>
    <row r="199" spans="1:46" ht="18" customHeight="1" thickTop="1">
      <c r="A199" s="469">
        <v>40</v>
      </c>
      <c r="B199" s="470"/>
      <c r="C199" s="471">
        <f>IF(VLOOKUP('③このシートを印刷しＦＡＸして下さい。'!A199,'②講座希望を入力して下さい。'!$A$9:$AV$145,2,FALSE)="","",VLOOKUP('③このシートを印刷しＦＡＸして下さい。'!A199,'②講座希望を入力して下さい。'!$A$9:$AV$145,2,FALSE))</f>
      </c>
      <c r="D199" s="472"/>
      <c r="E199" s="475">
        <f>IF(VLOOKUP('③このシートを印刷しＦＡＸして下さい。'!A199,'②講座希望を入力して下さい。'!$A$9:$AV$145,3,FALSE)="","",VLOOKUP('③このシートを印刷しＦＡＸして下さい。'!A199,'②講座希望を入力して下さい。'!$A$9:$AV$145,3,FALSE))</f>
      </c>
      <c r="F199" s="476"/>
      <c r="G199" s="476"/>
      <c r="H199" s="476"/>
      <c r="I199" s="476"/>
      <c r="J199" s="477"/>
      <c r="K199" s="471">
        <f>IF(VLOOKUP('③このシートを印刷しＦＡＸして下さい。'!A199,'②講座希望を入力して下さい。'!$A$9:$AV$145,4,FALSE)="","",VLOOKUP('③このシートを印刷しＦＡＸして下さい。'!A199,'②講座希望を入力して下さい。'!$A$9:$AV$145,4,FALSE))</f>
      </c>
      <c r="L199" s="472"/>
      <c r="M199" s="471">
        <f>IF(VLOOKUP('③このシートを印刷しＦＡＸして下さい。'!A199,'②講座希望を入力して下さい。'!$A$9:$AV$145,5,FALSE)="","",VLOOKUP('③このシートを印刷しＦＡＸして下さい。'!A199,'②講座希望を入力して下さい。'!$A$9:$AV$145,5,FALSE))</f>
      </c>
      <c r="N199" s="472"/>
      <c r="O199" s="471">
        <f>IF(VLOOKUP('③このシートを印刷しＦＡＸして下さい。'!A199,'②講座希望を入力して下さい。'!$A$9:$AV$145,6,FALSE)="","",VLOOKUP('③このシートを印刷しＦＡＸして下さい。'!A199,'②講座希望を入力して下さい。'!$A$9:$AV$145,6,FALSE))</f>
      </c>
      <c r="P199" s="472"/>
      <c r="Q199" s="486" t="s">
        <v>223</v>
      </c>
      <c r="R199" s="487"/>
      <c r="S199" s="464">
        <f>IF(VLOOKUP('③このシートを印刷しＦＡＸして下さい。'!A199,'②講座希望を入力して下さい。'!$A$9:$AV$145,9,FALSE)="","",VLOOKUP('③このシートを印刷しＦＡＸして下さい。'!A199,'②講座希望を入力して下さい。'!$A$9:$AV$145,9,FALSE))</f>
      </c>
      <c r="T199" s="465"/>
      <c r="U199" s="466"/>
      <c r="V199" s="464">
        <f>IF(VLOOKUP('③このシートを印刷しＦＡＸして下さい。'!A199,'②講座希望を入力して下さい。'!$A$9:$AV$145,10,FALSE)="","",VLOOKUP('③このシートを印刷しＦＡＸして下さい。'!A199,'②講座希望を入力して下さい。'!$A$9:$AV$145,10,FALSE))</f>
      </c>
      <c r="W199" s="465"/>
      <c r="X199" s="466"/>
      <c r="Y199" s="464">
        <f>IF(VLOOKUP('③このシートを印刷しＦＡＸして下さい。'!A199,'②講座希望を入力して下さい。'!$A$9:$BX$145,51,FALSE)="","",VLOOKUP('③このシートを印刷しＦＡＸして下さい。'!A199,'②講座希望を入力して下さい。'!$A$9:$BX$145,51,FALSE))</f>
      </c>
      <c r="Z199" s="465"/>
      <c r="AA199" s="465"/>
      <c r="AB199" s="466"/>
      <c r="AC199" s="464">
        <f>IF(VLOOKUP('③このシートを印刷しＦＡＸして下さい。'!A199,'②講座希望を入力して下さい。'!$A$9:$BX$145,52,FALSE)="","",VLOOKUP('③このシートを印刷しＦＡＸして下さい。'!A199,'②講座希望を入力して下さい。'!$A$9:$BX$145,52,FALSE))</f>
      </c>
      <c r="AD199" s="465"/>
      <c r="AE199" s="466"/>
      <c r="AF199" s="464">
        <f>IF(VLOOKUP('③このシートを印刷しＦＡＸして下さい。'!A199,'②講座希望を入力して下さい。'!$A$9:$BX$145,53,FALSE)="","",VLOOKUP('③このシートを印刷しＦＡＸして下さい。'!A199,'②講座希望を入力して下さい。'!$A$9:$BX$145,53,FALSE))</f>
      </c>
      <c r="AG199" s="465"/>
      <c r="AH199" s="465"/>
      <c r="AI199" s="466"/>
      <c r="AJ199" s="464">
        <f>IF(VLOOKUP('③このシートを印刷しＦＡＸして下さい。'!A199,'②講座希望を入力して下さい。'!$A$9:$BX$145,54,FALSE)="","",VLOOKUP('③このシートを印刷しＦＡＸして下さい。'!A199,'②講座希望を入力して下さい。'!$A$9:$BX$145,54,FALSE))</f>
      </c>
      <c r="AK199" s="465"/>
      <c r="AL199" s="466"/>
      <c r="AM199" s="464">
        <f>IF(VLOOKUP('③このシートを印刷しＦＡＸして下さい。'!A199,'②講座希望を入力して下さい。'!$A$9:$BX$145,55,FALSE)="","",VLOOKUP('③このシートを印刷しＦＡＸして下さい。'!A199,'②講座希望を入力して下さい。'!$A$9:$BX$145,55,FALSE))</f>
      </c>
      <c r="AN199" s="465"/>
      <c r="AO199" s="465"/>
      <c r="AP199" s="466"/>
      <c r="AQ199" s="464">
        <f>IF(VLOOKUP('③このシートを印刷しＦＡＸして下さい。'!A199,'②講座希望を入力して下さい。'!$A$9:$BX$145,56,FALSE)="","",VLOOKUP('③このシートを印刷しＦＡＸして下さい。'!A199,'②講座希望を入力して下さい。'!$A$9:$BX$145,56,FALSE))</f>
      </c>
      <c r="AR199" s="465"/>
      <c r="AS199" s="465"/>
      <c r="AT199" s="421">
        <f>IF(E199="","",IF('②講座希望を入力して下さい。'!BP48&lt;&gt;"",'②講座希望を入力して下さい。'!BP48,"登録完了　・　要選択"))</f>
      </c>
    </row>
    <row r="200" spans="1:46" ht="18" customHeight="1" thickBot="1">
      <c r="A200" s="490"/>
      <c r="B200" s="491"/>
      <c r="C200" s="481"/>
      <c r="D200" s="482"/>
      <c r="E200" s="483"/>
      <c r="F200" s="484"/>
      <c r="G200" s="484"/>
      <c r="H200" s="484"/>
      <c r="I200" s="484"/>
      <c r="J200" s="485"/>
      <c r="K200" s="481"/>
      <c r="L200" s="482"/>
      <c r="M200" s="481"/>
      <c r="N200" s="482"/>
      <c r="O200" s="481"/>
      <c r="P200" s="482"/>
      <c r="Q200" s="488" t="s">
        <v>224</v>
      </c>
      <c r="R200" s="489"/>
      <c r="S200" s="461">
        <f>IF(VLOOKUP('③このシートを印刷しＦＡＸして下さい。'!A199,'②講座希望を入力して下さい。'!$A$9:$BX$145,29,FALSE)="","",VLOOKUP('③このシートを印刷しＦＡＸして下さい。'!A199,'②講座希望を入力して下さい。'!$A$9:$BX$145,29,FALSE))</f>
      </c>
      <c r="T200" s="462"/>
      <c r="U200" s="463"/>
      <c r="V200" s="461">
        <f>IF(VLOOKUP('③このシートを印刷しＦＡＸして下さい。'!A199,'②講座希望を入力して下さい。'!$A$9:$BX$145,30,FALSE)="","",VLOOKUP('③このシートを印刷しＦＡＸして下さい。'!A199,'②講座希望を入力して下さい。'!$A$9:$BX$145,30,FALSE))</f>
      </c>
      <c r="W200" s="462"/>
      <c r="X200" s="463"/>
      <c r="Y200" s="461">
        <f>IF(VLOOKUP('③このシートを印刷しＦＡＸして下さい。'!A199,'②講座希望を入力して下さい。'!$A$9:$BX$145,57,FALSE)="","",VLOOKUP('③このシートを印刷しＦＡＸして下さい。'!A199,'②講座希望を入力して下さい。'!$A$9:$BX$145,57,FALSE))</f>
      </c>
      <c r="Z200" s="462"/>
      <c r="AA200" s="462"/>
      <c r="AB200" s="463"/>
      <c r="AC200" s="461">
        <f>IF(VLOOKUP('③このシートを印刷しＦＡＸして下さい。'!A199,'②講座希望を入力して下さい。'!$A$9:$BX$145,58,FALSE)="","",VLOOKUP('③このシートを印刷しＦＡＸして下さい。'!A199,'②講座希望を入力して下さい。'!$A$9:$BX$145,58,FALSE))</f>
      </c>
      <c r="AD200" s="462"/>
      <c r="AE200" s="463"/>
      <c r="AF200" s="461">
        <f>IF(VLOOKUP('③このシートを印刷しＦＡＸして下さい。'!A199,'②講座希望を入力して下さい。'!$A$9:$BX$145,59,FALSE)="","",VLOOKUP('③このシートを印刷しＦＡＸして下さい。'!A199,'②講座希望を入力して下さい。'!$A$9:$BX$145,59,FALSE))</f>
      </c>
      <c r="AG200" s="462"/>
      <c r="AH200" s="462"/>
      <c r="AI200" s="463"/>
      <c r="AJ200" s="461">
        <f>IF(VLOOKUP('③このシートを印刷しＦＡＸして下さい。'!A199,'②講座希望を入力して下さい。'!$A$9:$BX$145,60,FALSE)="","",VLOOKUP('③このシートを印刷しＦＡＸして下さい。'!A199,'②講座希望を入力して下さい。'!$A$9:$BX$145,60,FALSE))</f>
      </c>
      <c r="AK200" s="462"/>
      <c r="AL200" s="463"/>
      <c r="AM200" s="461">
        <f>IF(VLOOKUP('③このシートを印刷しＦＡＸして下さい。'!A199,'②講座希望を入力して下さい。'!$A$9:$BX$145,61,FALSE)="","",VLOOKUP('③このシートを印刷しＦＡＸして下さい。'!A199,'②講座希望を入力して下さい。'!$A$9:$BX$145,61,FALSE))</f>
      </c>
      <c r="AN200" s="462"/>
      <c r="AO200" s="462"/>
      <c r="AP200" s="463"/>
      <c r="AQ200" s="461">
        <f>IF(VLOOKUP('③このシートを印刷しＦＡＸして下さい。'!A199,'②講座希望を入力して下さい。'!$A$9:$BX$145,62,FALSE)="","",VLOOKUP('③このシートを印刷しＦＡＸして下さい。'!A199,'②講座希望を入力して下さい。'!$A$9:$BX$145,62,FALSE))</f>
      </c>
      <c r="AR200" s="462"/>
      <c r="AS200" s="462"/>
      <c r="AT200" s="422"/>
    </row>
    <row r="201" spans="1:46" ht="18" customHeight="1" thickTop="1">
      <c r="A201" s="448">
        <v>41</v>
      </c>
      <c r="B201" s="449"/>
      <c r="C201" s="471">
        <f>IF(VLOOKUP('③このシートを印刷しＦＡＸして下さい。'!A201,'②講座希望を入力して下さい。'!$A$9:$AV$145,2,FALSE)="","",VLOOKUP('③このシートを印刷しＦＡＸして下さい。'!A201,'②講座希望を入力して下さい。'!$A$9:$AV$145,2,FALSE))</f>
      </c>
      <c r="D201" s="472"/>
      <c r="E201" s="475">
        <f>IF(VLOOKUP('③このシートを印刷しＦＡＸして下さい。'!A201,'②講座希望を入力して下さい。'!$A$9:$AV$145,3,FALSE)="","",VLOOKUP('③このシートを印刷しＦＡＸして下さい。'!A201,'②講座希望を入力して下さい。'!$A$9:$AV$145,3,FALSE))</f>
      </c>
      <c r="F201" s="476"/>
      <c r="G201" s="476"/>
      <c r="H201" s="476"/>
      <c r="I201" s="476"/>
      <c r="J201" s="477"/>
      <c r="K201" s="471">
        <f>IF(VLOOKUP('③このシートを印刷しＦＡＸして下さい。'!A201,'②講座希望を入力して下さい。'!$A$9:$AV$145,4,FALSE)="","",VLOOKUP('③このシートを印刷しＦＡＸして下さい。'!A201,'②講座希望を入力して下さい。'!$A$9:$AV$145,4,FALSE))</f>
      </c>
      <c r="L201" s="472"/>
      <c r="M201" s="471">
        <f>IF(VLOOKUP('③このシートを印刷しＦＡＸして下さい。'!A201,'②講座希望を入力して下さい。'!$A$9:$AV$145,5,FALSE)="","",VLOOKUP('③このシートを印刷しＦＡＸして下さい。'!A201,'②講座希望を入力して下さい。'!$A$9:$AV$145,5,FALSE))</f>
      </c>
      <c r="N201" s="472"/>
      <c r="O201" s="471">
        <f>IF(VLOOKUP('③このシートを印刷しＦＡＸして下さい。'!A201,'②講座希望を入力して下さい。'!$A$9:$AV$145,6,FALSE)="","",VLOOKUP('③このシートを印刷しＦＡＸして下さい。'!A201,'②講座希望を入力して下さい。'!$A$9:$AV$145,6,FALSE))</f>
      </c>
      <c r="P201" s="472"/>
      <c r="Q201" s="486" t="s">
        <v>223</v>
      </c>
      <c r="R201" s="487"/>
      <c r="S201" s="464">
        <f>IF(VLOOKUP('③このシートを印刷しＦＡＸして下さい。'!A201,'②講座希望を入力して下さい。'!$A$9:$AV$145,9,FALSE)="","",VLOOKUP('③このシートを印刷しＦＡＸして下さい。'!A201,'②講座希望を入力して下さい。'!$A$9:$AV$145,9,FALSE))</f>
      </c>
      <c r="T201" s="465"/>
      <c r="U201" s="466"/>
      <c r="V201" s="464">
        <f>IF(VLOOKUP('③このシートを印刷しＦＡＸして下さい。'!A201,'②講座希望を入力して下さい。'!$A$9:$AV$145,10,FALSE)="","",VLOOKUP('③このシートを印刷しＦＡＸして下さい。'!A201,'②講座希望を入力して下さい。'!$A$9:$AV$145,10,FALSE))</f>
      </c>
      <c r="W201" s="465"/>
      <c r="X201" s="466"/>
      <c r="Y201" s="464">
        <f>IF(VLOOKUP('③このシートを印刷しＦＡＸして下さい。'!A201,'②講座希望を入力して下さい。'!$A$9:$BX$145,51,FALSE)="","",VLOOKUP('③このシートを印刷しＦＡＸして下さい。'!A201,'②講座希望を入力して下さい。'!$A$9:$BX$145,51,FALSE))</f>
      </c>
      <c r="Z201" s="465"/>
      <c r="AA201" s="465"/>
      <c r="AB201" s="466"/>
      <c r="AC201" s="464">
        <f>IF(VLOOKUP('③このシートを印刷しＦＡＸして下さい。'!A201,'②講座希望を入力して下さい。'!$A$9:$BX$145,52,FALSE)="","",VLOOKUP('③このシートを印刷しＦＡＸして下さい。'!A201,'②講座希望を入力して下さい。'!$A$9:$BX$145,52,FALSE))</f>
      </c>
      <c r="AD201" s="465"/>
      <c r="AE201" s="466"/>
      <c r="AF201" s="464">
        <f>IF(VLOOKUP('③このシートを印刷しＦＡＸして下さい。'!A201,'②講座希望を入力して下さい。'!$A$9:$BX$145,53,FALSE)="","",VLOOKUP('③このシートを印刷しＦＡＸして下さい。'!A201,'②講座希望を入力して下さい。'!$A$9:$BX$145,53,FALSE))</f>
      </c>
      <c r="AG201" s="465"/>
      <c r="AH201" s="465"/>
      <c r="AI201" s="466"/>
      <c r="AJ201" s="464">
        <f>IF(VLOOKUP('③このシートを印刷しＦＡＸして下さい。'!A201,'②講座希望を入力して下さい。'!$A$9:$BX$145,54,FALSE)="","",VLOOKUP('③このシートを印刷しＦＡＸして下さい。'!A201,'②講座希望を入力して下さい。'!$A$9:$BX$145,54,FALSE))</f>
      </c>
      <c r="AK201" s="465"/>
      <c r="AL201" s="466"/>
      <c r="AM201" s="464">
        <f>IF(VLOOKUP('③このシートを印刷しＦＡＸして下さい。'!A201,'②講座希望を入力して下さい。'!$A$9:$BX$145,55,FALSE)="","",VLOOKUP('③このシートを印刷しＦＡＸして下さい。'!A201,'②講座希望を入力して下さい。'!$A$9:$BX$145,55,FALSE))</f>
      </c>
      <c r="AN201" s="465"/>
      <c r="AO201" s="465"/>
      <c r="AP201" s="466"/>
      <c r="AQ201" s="464">
        <f>IF(VLOOKUP('③このシートを印刷しＦＡＸして下さい。'!A201,'②講座希望を入力して下さい。'!$A$9:$BX$145,56,FALSE)="","",VLOOKUP('③このシートを印刷しＦＡＸして下さい。'!A201,'②講座希望を入力して下さい。'!$A$9:$BX$145,56,FALSE))</f>
      </c>
      <c r="AR201" s="465"/>
      <c r="AS201" s="465"/>
      <c r="AT201" s="421">
        <f>IF(E201="","",IF('②講座希望を入力して下さい。'!BP49&lt;&gt;"",'②講座希望を入力して下さい。'!BP49,"登録完了　・　要選択"))</f>
      </c>
    </row>
    <row r="202" spans="1:46" ht="18" customHeight="1" thickBot="1">
      <c r="A202" s="448"/>
      <c r="B202" s="449"/>
      <c r="C202" s="481"/>
      <c r="D202" s="482"/>
      <c r="E202" s="483"/>
      <c r="F202" s="484"/>
      <c r="G202" s="484"/>
      <c r="H202" s="484"/>
      <c r="I202" s="484"/>
      <c r="J202" s="485"/>
      <c r="K202" s="481"/>
      <c r="L202" s="482"/>
      <c r="M202" s="481"/>
      <c r="N202" s="482"/>
      <c r="O202" s="481"/>
      <c r="P202" s="482"/>
      <c r="Q202" s="488" t="s">
        <v>224</v>
      </c>
      <c r="R202" s="489"/>
      <c r="S202" s="461">
        <f>IF(VLOOKUP('③このシートを印刷しＦＡＸして下さい。'!A201,'②講座希望を入力して下さい。'!$A$9:$BX$145,29,FALSE)="","",VLOOKUP('③このシートを印刷しＦＡＸして下さい。'!A201,'②講座希望を入力して下さい。'!$A$9:$BX$145,29,FALSE))</f>
      </c>
      <c r="T202" s="462"/>
      <c r="U202" s="463"/>
      <c r="V202" s="461">
        <f>IF(VLOOKUP('③このシートを印刷しＦＡＸして下さい。'!A201,'②講座希望を入力して下さい。'!$A$9:$BX$145,30,FALSE)="","",VLOOKUP('③このシートを印刷しＦＡＸして下さい。'!A201,'②講座希望を入力して下さい。'!$A$9:$BX$145,30,FALSE))</f>
      </c>
      <c r="W202" s="462"/>
      <c r="X202" s="463"/>
      <c r="Y202" s="461">
        <f>IF(VLOOKUP('③このシートを印刷しＦＡＸして下さい。'!A201,'②講座希望を入力して下さい。'!$A$9:$BX$145,57,FALSE)="","",VLOOKUP('③このシートを印刷しＦＡＸして下さい。'!A201,'②講座希望を入力して下さい。'!$A$9:$BX$145,57,FALSE))</f>
      </c>
      <c r="Z202" s="462"/>
      <c r="AA202" s="462"/>
      <c r="AB202" s="463"/>
      <c r="AC202" s="461">
        <f>IF(VLOOKUP('③このシートを印刷しＦＡＸして下さい。'!A201,'②講座希望を入力して下さい。'!$A$9:$BX$145,58,FALSE)="","",VLOOKUP('③このシートを印刷しＦＡＸして下さい。'!A201,'②講座希望を入力して下さい。'!$A$9:$BX$145,58,FALSE))</f>
      </c>
      <c r="AD202" s="462"/>
      <c r="AE202" s="463"/>
      <c r="AF202" s="461">
        <f>IF(VLOOKUP('③このシートを印刷しＦＡＸして下さい。'!A201,'②講座希望を入力して下さい。'!$A$9:$BX$145,59,FALSE)="","",VLOOKUP('③このシートを印刷しＦＡＸして下さい。'!A201,'②講座希望を入力して下さい。'!$A$9:$BX$145,59,FALSE))</f>
      </c>
      <c r="AG202" s="462"/>
      <c r="AH202" s="462"/>
      <c r="AI202" s="463"/>
      <c r="AJ202" s="461">
        <f>IF(VLOOKUP('③このシートを印刷しＦＡＸして下さい。'!A201,'②講座希望を入力して下さい。'!$A$9:$BX$145,60,FALSE)="","",VLOOKUP('③このシートを印刷しＦＡＸして下さい。'!A201,'②講座希望を入力して下さい。'!$A$9:$BX$145,60,FALSE))</f>
      </c>
      <c r="AK202" s="462"/>
      <c r="AL202" s="463"/>
      <c r="AM202" s="461">
        <f>IF(VLOOKUP('③このシートを印刷しＦＡＸして下さい。'!A201,'②講座希望を入力して下さい。'!$A$9:$BX$145,61,FALSE)="","",VLOOKUP('③このシートを印刷しＦＡＸして下さい。'!A201,'②講座希望を入力して下さい。'!$A$9:$BX$145,61,FALSE))</f>
      </c>
      <c r="AN202" s="462"/>
      <c r="AO202" s="462"/>
      <c r="AP202" s="463"/>
      <c r="AQ202" s="461">
        <f>IF(VLOOKUP('③このシートを印刷しＦＡＸして下さい。'!A201,'②講座希望を入力して下さい。'!$A$9:$BX$145,62,FALSE)="","",VLOOKUP('③このシートを印刷しＦＡＸして下さい。'!A201,'②講座希望を入力して下さい。'!$A$9:$BX$145,62,FALSE))</f>
      </c>
      <c r="AR202" s="462"/>
      <c r="AS202" s="462"/>
      <c r="AT202" s="422"/>
    </row>
    <row r="203" spans="1:46" ht="18" customHeight="1" thickTop="1">
      <c r="A203" s="469">
        <v>42</v>
      </c>
      <c r="B203" s="470"/>
      <c r="C203" s="471">
        <f>IF(VLOOKUP('③このシートを印刷しＦＡＸして下さい。'!A203,'②講座希望を入力して下さい。'!$A$9:$AV$145,2,FALSE)="","",VLOOKUP('③このシートを印刷しＦＡＸして下さい。'!A203,'②講座希望を入力して下さい。'!$A$9:$AV$145,2,FALSE))</f>
      </c>
      <c r="D203" s="472"/>
      <c r="E203" s="475">
        <f>IF(VLOOKUP('③このシートを印刷しＦＡＸして下さい。'!A203,'②講座希望を入力して下さい。'!$A$9:$AV$145,3,FALSE)="","",VLOOKUP('③このシートを印刷しＦＡＸして下さい。'!A203,'②講座希望を入力して下さい。'!$A$9:$AV$145,3,FALSE))</f>
      </c>
      <c r="F203" s="476"/>
      <c r="G203" s="476"/>
      <c r="H203" s="476"/>
      <c r="I203" s="476"/>
      <c r="J203" s="477"/>
      <c r="K203" s="471">
        <f>IF(VLOOKUP('③このシートを印刷しＦＡＸして下さい。'!A203,'②講座希望を入力して下さい。'!$A$9:$AV$145,4,FALSE)="","",VLOOKUP('③このシートを印刷しＦＡＸして下さい。'!A203,'②講座希望を入力して下さい。'!$A$9:$AV$145,4,FALSE))</f>
      </c>
      <c r="L203" s="472"/>
      <c r="M203" s="471">
        <f>IF(VLOOKUP('③このシートを印刷しＦＡＸして下さい。'!A203,'②講座希望を入力して下さい。'!$A$9:$AV$145,5,FALSE)="","",VLOOKUP('③このシートを印刷しＦＡＸして下さい。'!A203,'②講座希望を入力して下さい。'!$A$9:$AV$145,5,FALSE))</f>
      </c>
      <c r="N203" s="472"/>
      <c r="O203" s="471">
        <f>IF(VLOOKUP('③このシートを印刷しＦＡＸして下さい。'!A203,'②講座希望を入力して下さい。'!$A$9:$AV$145,6,FALSE)="","",VLOOKUP('③このシートを印刷しＦＡＸして下さい。'!A203,'②講座希望を入力して下さい。'!$A$9:$AV$145,6,FALSE))</f>
      </c>
      <c r="P203" s="472"/>
      <c r="Q203" s="486" t="s">
        <v>223</v>
      </c>
      <c r="R203" s="487"/>
      <c r="S203" s="464">
        <f>IF(VLOOKUP('③このシートを印刷しＦＡＸして下さい。'!A203,'②講座希望を入力して下さい。'!$A$9:$AV$145,9,FALSE)="","",VLOOKUP('③このシートを印刷しＦＡＸして下さい。'!A203,'②講座希望を入力して下さい。'!$A$9:$AV$145,9,FALSE))</f>
      </c>
      <c r="T203" s="465"/>
      <c r="U203" s="466"/>
      <c r="V203" s="464">
        <f>IF(VLOOKUP('③このシートを印刷しＦＡＸして下さい。'!A203,'②講座希望を入力して下さい。'!$A$9:$AV$145,10,FALSE)="","",VLOOKUP('③このシートを印刷しＦＡＸして下さい。'!A203,'②講座希望を入力して下さい。'!$A$9:$AV$145,10,FALSE))</f>
      </c>
      <c r="W203" s="465"/>
      <c r="X203" s="466"/>
      <c r="Y203" s="464">
        <f>IF(VLOOKUP('③このシートを印刷しＦＡＸして下さい。'!A203,'②講座希望を入力して下さい。'!$A$9:$BX$145,51,FALSE)="","",VLOOKUP('③このシートを印刷しＦＡＸして下さい。'!A203,'②講座希望を入力して下さい。'!$A$9:$BX$145,51,FALSE))</f>
      </c>
      <c r="Z203" s="465"/>
      <c r="AA203" s="465"/>
      <c r="AB203" s="466"/>
      <c r="AC203" s="464">
        <f>IF(VLOOKUP('③このシートを印刷しＦＡＸして下さい。'!A203,'②講座希望を入力して下さい。'!$A$9:$BX$145,52,FALSE)="","",VLOOKUP('③このシートを印刷しＦＡＸして下さい。'!A203,'②講座希望を入力して下さい。'!$A$9:$BX$145,52,FALSE))</f>
      </c>
      <c r="AD203" s="465"/>
      <c r="AE203" s="466"/>
      <c r="AF203" s="464">
        <f>IF(VLOOKUP('③このシートを印刷しＦＡＸして下さい。'!A203,'②講座希望を入力して下さい。'!$A$9:$BX$145,53,FALSE)="","",VLOOKUP('③このシートを印刷しＦＡＸして下さい。'!A203,'②講座希望を入力して下さい。'!$A$9:$BX$145,53,FALSE))</f>
      </c>
      <c r="AG203" s="465"/>
      <c r="AH203" s="465"/>
      <c r="AI203" s="466"/>
      <c r="AJ203" s="464">
        <f>IF(VLOOKUP('③このシートを印刷しＦＡＸして下さい。'!A203,'②講座希望を入力して下さい。'!$A$9:$BX$145,54,FALSE)="","",VLOOKUP('③このシートを印刷しＦＡＸして下さい。'!A203,'②講座希望を入力して下さい。'!$A$9:$BX$145,54,FALSE))</f>
      </c>
      <c r="AK203" s="465"/>
      <c r="AL203" s="466"/>
      <c r="AM203" s="464">
        <f>IF(VLOOKUP('③このシートを印刷しＦＡＸして下さい。'!A203,'②講座希望を入力して下さい。'!$A$9:$BX$145,55,FALSE)="","",VLOOKUP('③このシートを印刷しＦＡＸして下さい。'!A203,'②講座希望を入力して下さい。'!$A$9:$BX$145,55,FALSE))</f>
      </c>
      <c r="AN203" s="465"/>
      <c r="AO203" s="465"/>
      <c r="AP203" s="466"/>
      <c r="AQ203" s="464">
        <f>IF(VLOOKUP('③このシートを印刷しＦＡＸして下さい。'!A203,'②講座希望を入力して下さい。'!$A$9:$BX$145,56,FALSE)="","",VLOOKUP('③このシートを印刷しＦＡＸして下さい。'!A203,'②講座希望を入力して下さい。'!$A$9:$BX$145,56,FALSE))</f>
      </c>
      <c r="AR203" s="465"/>
      <c r="AS203" s="465"/>
      <c r="AT203" s="421">
        <f>IF(V203="","",IF('②講座希望を入力して下さい。'!BP50&lt;&gt;"",'②講座希望を入力して下さい。'!BP50,"登録完了　・　要選択"))</f>
      </c>
    </row>
    <row r="204" spans="1:46" ht="18" customHeight="1" thickBot="1">
      <c r="A204" s="450"/>
      <c r="B204" s="451"/>
      <c r="C204" s="473"/>
      <c r="D204" s="474"/>
      <c r="E204" s="478"/>
      <c r="F204" s="479"/>
      <c r="G204" s="479"/>
      <c r="H204" s="479"/>
      <c r="I204" s="479"/>
      <c r="J204" s="480"/>
      <c r="K204" s="473"/>
      <c r="L204" s="474"/>
      <c r="M204" s="473"/>
      <c r="N204" s="474"/>
      <c r="O204" s="473"/>
      <c r="P204" s="474"/>
      <c r="Q204" s="467" t="s">
        <v>224</v>
      </c>
      <c r="R204" s="468"/>
      <c r="S204" s="455">
        <f>IF(VLOOKUP('③このシートを印刷しＦＡＸして下さい。'!A203,'②講座希望を入力して下さい。'!$A$9:$BX$145,29,FALSE)="","",VLOOKUP('③このシートを印刷しＦＡＸして下さい。'!A203,'②講座希望を入力して下さい。'!$A$9:$BX$145,29,FALSE))</f>
      </c>
      <c r="T204" s="456"/>
      <c r="U204" s="457"/>
      <c r="V204" s="455">
        <f>IF(VLOOKUP('③このシートを印刷しＦＡＸして下さい。'!A203,'②講座希望を入力して下さい。'!$A$9:$BX$145,30,FALSE)="","",VLOOKUP('③このシートを印刷しＦＡＸして下さい。'!A203,'②講座希望を入力して下さい。'!$A$9:$BX$145,30,FALSE))</f>
      </c>
      <c r="W204" s="456"/>
      <c r="X204" s="457"/>
      <c r="Y204" s="455">
        <f>IF(VLOOKUP('③このシートを印刷しＦＡＸして下さい。'!A203,'②講座希望を入力して下さい。'!$A$9:$BX$145,57,FALSE)="","",VLOOKUP('③このシートを印刷しＦＡＸして下さい。'!A203,'②講座希望を入力して下さい。'!$A$9:$BX$145,57,FALSE))</f>
      </c>
      <c r="Z204" s="456"/>
      <c r="AA204" s="456"/>
      <c r="AB204" s="457"/>
      <c r="AC204" s="455">
        <f>IF(VLOOKUP('③このシートを印刷しＦＡＸして下さい。'!A203,'②講座希望を入力して下さい。'!$A$9:$BX$145,58,FALSE)="","",VLOOKUP('③このシートを印刷しＦＡＸして下さい。'!A203,'②講座希望を入力して下さい。'!$A$9:$BX$145,58,FALSE))</f>
      </c>
      <c r="AD204" s="456"/>
      <c r="AE204" s="457"/>
      <c r="AF204" s="455">
        <f>IF(VLOOKUP('③このシートを印刷しＦＡＸして下さい。'!A203,'②講座希望を入力して下さい。'!$A$9:$BX$145,59,FALSE)="","",VLOOKUP('③このシートを印刷しＦＡＸして下さい。'!A203,'②講座希望を入力して下さい。'!$A$9:$BX$145,59,FALSE))</f>
      </c>
      <c r="AG204" s="456"/>
      <c r="AH204" s="456"/>
      <c r="AI204" s="457"/>
      <c r="AJ204" s="455">
        <f>IF(VLOOKUP('③このシートを印刷しＦＡＸして下さい。'!A203,'②講座希望を入力して下さい。'!$A$9:$BX$145,60,FALSE)="","",VLOOKUP('③このシートを印刷しＦＡＸして下さい。'!A203,'②講座希望を入力して下さい。'!$A$9:$BX$145,60,FALSE))</f>
      </c>
      <c r="AK204" s="456"/>
      <c r="AL204" s="457"/>
      <c r="AM204" s="455">
        <f>IF(VLOOKUP('③このシートを印刷しＦＡＸして下さい。'!A203,'②講座希望を入力して下さい。'!$A$9:$BX$145,61,FALSE)="","",VLOOKUP('③このシートを印刷しＦＡＸして下さい。'!A203,'②講座希望を入力して下さい。'!$A$9:$BX$145,61,FALSE))</f>
      </c>
      <c r="AN204" s="456"/>
      <c r="AO204" s="456"/>
      <c r="AP204" s="457"/>
      <c r="AQ204" s="455">
        <f>IF(VLOOKUP('③このシートを印刷しＦＡＸして下さい。'!A203,'②講座希望を入力して下さい。'!$A$9:$BX$145,62,FALSE)="","",VLOOKUP('③このシートを印刷しＦＡＸして下さい。'!A203,'②講座希望を入力して下さい。'!$A$9:$BX$145,62,FALSE))</f>
      </c>
      <c r="AR204" s="456"/>
      <c r="AS204" s="456"/>
      <c r="AT204" s="422"/>
    </row>
    <row r="205" spans="1:46" ht="15" customHeight="1" thickBot="1">
      <c r="A205" s="428" t="s">
        <v>373</v>
      </c>
      <c r="B205" s="429"/>
      <c r="C205" s="429"/>
      <c r="D205" s="429"/>
      <c r="E205" s="429"/>
      <c r="F205" s="430" t="s">
        <v>374</v>
      </c>
      <c r="G205" s="431"/>
      <c r="H205" s="431"/>
      <c r="I205" s="431"/>
      <c r="J205" s="431"/>
      <c r="K205" s="431"/>
      <c r="L205" s="431"/>
      <c r="M205" s="431"/>
      <c r="N205" s="431"/>
      <c r="O205" s="431"/>
      <c r="P205" s="431"/>
      <c r="Q205" s="431"/>
      <c r="R205" s="431"/>
      <c r="S205" s="431"/>
      <c r="T205" s="431"/>
      <c r="U205" s="431"/>
      <c r="V205" s="431"/>
      <c r="W205" s="431"/>
      <c r="X205" s="431"/>
      <c r="Y205" s="431"/>
      <c r="Z205" s="431"/>
      <c r="AA205" s="431"/>
      <c r="AB205" s="431"/>
      <c r="AC205" s="431"/>
      <c r="AD205" s="431"/>
      <c r="AE205" s="431"/>
      <c r="AF205" s="431"/>
      <c r="AG205" s="431"/>
      <c r="AH205" s="431"/>
      <c r="AI205" s="431"/>
      <c r="AJ205" s="431"/>
      <c r="AK205" s="431"/>
      <c r="AL205" s="431"/>
      <c r="AM205" s="431"/>
      <c r="AN205" s="431"/>
      <c r="AO205" s="431"/>
      <c r="AP205" s="431"/>
      <c r="AQ205" s="431"/>
      <c r="AR205" s="431"/>
      <c r="AS205" s="431"/>
      <c r="AT205" s="431"/>
    </row>
    <row r="206" spans="1:46" ht="14.25" customHeight="1">
      <c r="A206" s="432" t="s">
        <v>375</v>
      </c>
      <c r="B206" s="433"/>
      <c r="C206" s="433"/>
      <c r="D206" s="433"/>
      <c r="E206" s="313"/>
      <c r="F206" s="313"/>
      <c r="G206" s="313"/>
      <c r="H206" s="313"/>
      <c r="I206" s="313"/>
      <c r="J206" s="313"/>
      <c r="K206" s="313"/>
      <c r="L206" s="313"/>
      <c r="M206" s="313"/>
      <c r="N206" s="313"/>
      <c r="O206" s="313"/>
      <c r="P206" s="313"/>
      <c r="Q206" s="313"/>
      <c r="R206" s="313"/>
      <c r="S206" s="313"/>
      <c r="T206" s="313"/>
      <c r="U206" s="313"/>
      <c r="V206" s="313"/>
      <c r="W206" s="313"/>
      <c r="X206" s="313"/>
      <c r="Y206" s="313"/>
      <c r="Z206" s="313"/>
      <c r="AA206" s="313"/>
      <c r="AB206" s="313"/>
      <c r="AC206" s="313"/>
      <c r="AD206" s="313"/>
      <c r="AE206" s="313"/>
      <c r="AF206" s="313"/>
      <c r="AG206" s="313"/>
      <c r="AH206" s="313"/>
      <c r="AI206" s="313"/>
      <c r="AJ206" s="313"/>
      <c r="AK206" s="313"/>
      <c r="AL206" s="313"/>
      <c r="AM206" s="313"/>
      <c r="AN206" s="313"/>
      <c r="AO206" s="313"/>
      <c r="AP206" s="313"/>
      <c r="AQ206" s="313"/>
      <c r="AR206" s="313"/>
      <c r="AS206" s="313"/>
      <c r="AT206" s="314"/>
    </row>
    <row r="207" spans="1:46" ht="14.25" customHeight="1">
      <c r="A207" s="324"/>
      <c r="B207" s="325"/>
      <c r="C207" s="326"/>
      <c r="D207" s="326"/>
      <c r="E207" s="326"/>
      <c r="F207" s="326"/>
      <c r="G207" s="326"/>
      <c r="H207" s="326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326"/>
      <c r="T207" s="326"/>
      <c r="U207" s="326"/>
      <c r="V207" s="326"/>
      <c r="W207" s="326"/>
      <c r="X207" s="326"/>
      <c r="Y207" s="326"/>
      <c r="Z207" s="326"/>
      <c r="AA207" s="326"/>
      <c r="AB207" s="326"/>
      <c r="AC207" s="326"/>
      <c r="AD207" s="326"/>
      <c r="AE207" s="326"/>
      <c r="AF207" s="326"/>
      <c r="AG207" s="326"/>
      <c r="AH207" s="326"/>
      <c r="AI207" s="326"/>
      <c r="AJ207" s="326"/>
      <c r="AK207" s="326"/>
      <c r="AL207" s="326"/>
      <c r="AM207" s="326"/>
      <c r="AN207" s="326"/>
      <c r="AO207" s="326"/>
      <c r="AP207" s="326"/>
      <c r="AQ207" s="326"/>
      <c r="AR207" s="326"/>
      <c r="AS207" s="326"/>
      <c r="AT207" s="327"/>
    </row>
    <row r="208" spans="1:46" ht="14.25" customHeight="1" thickBot="1">
      <c r="A208" s="315"/>
      <c r="B208" s="316"/>
      <c r="C208" s="317"/>
      <c r="D208" s="317"/>
      <c r="E208" s="317"/>
      <c r="F208" s="317"/>
      <c r="G208" s="317"/>
      <c r="H208" s="317"/>
      <c r="I208" s="317"/>
      <c r="J208" s="317"/>
      <c r="K208" s="317"/>
      <c r="L208" s="317"/>
      <c r="M208" s="317"/>
      <c r="N208" s="317"/>
      <c r="O208" s="317"/>
      <c r="P208" s="317"/>
      <c r="Q208" s="317"/>
      <c r="R208" s="317"/>
      <c r="S208" s="317"/>
      <c r="T208" s="317"/>
      <c r="U208" s="317"/>
      <c r="V208" s="317"/>
      <c r="W208" s="317"/>
      <c r="X208" s="317"/>
      <c r="Y208" s="317"/>
      <c r="Z208" s="317"/>
      <c r="AA208" s="317"/>
      <c r="AB208" s="317"/>
      <c r="AC208" s="317"/>
      <c r="AD208" s="317"/>
      <c r="AE208" s="317"/>
      <c r="AF208" s="317"/>
      <c r="AG208" s="317"/>
      <c r="AH208" s="317"/>
      <c r="AI208" s="317"/>
      <c r="AJ208" s="317"/>
      <c r="AK208" s="317"/>
      <c r="AL208" s="317"/>
      <c r="AM208" s="317"/>
      <c r="AN208" s="317"/>
      <c r="AO208" s="317"/>
      <c r="AP208" s="317"/>
      <c r="AQ208" s="317"/>
      <c r="AR208" s="317"/>
      <c r="AS208" s="317"/>
      <c r="AT208" s="318"/>
    </row>
    <row r="209" ht="16.5" customHeight="1"/>
    <row r="210" ht="16.5" customHeight="1"/>
    <row r="211" ht="16.5" customHeight="1" hidden="1"/>
    <row r="212" ht="16.5" customHeight="1" hidden="1"/>
  </sheetData>
  <sheetProtection/>
  <mergeCells count="1422">
    <mergeCell ref="C17:D18"/>
    <mergeCell ref="E17:J18"/>
    <mergeCell ref="K17:L18"/>
    <mergeCell ref="M17:N18"/>
    <mergeCell ref="A14:B16"/>
    <mergeCell ref="C14:D16"/>
    <mergeCell ref="E14:J16"/>
    <mergeCell ref="K14:L16"/>
    <mergeCell ref="Z10:AA10"/>
    <mergeCell ref="AF15:AL15"/>
    <mergeCell ref="AM15:AS15"/>
    <mergeCell ref="Y16:AB16"/>
    <mergeCell ref="AC16:AE16"/>
    <mergeCell ref="AF16:AI16"/>
    <mergeCell ref="AO9:AT10"/>
    <mergeCell ref="AS11:AT12"/>
    <mergeCell ref="AM9:AN10"/>
    <mergeCell ref="Y15:AE15"/>
    <mergeCell ref="A17:B18"/>
    <mergeCell ref="O1:P2"/>
    <mergeCell ref="A4:E6"/>
    <mergeCell ref="F4:AG5"/>
    <mergeCell ref="AE1:AT2"/>
    <mergeCell ref="AH4:AT5"/>
    <mergeCell ref="F6:AT6"/>
    <mergeCell ref="AG11:AH12"/>
    <mergeCell ref="AI11:AI12"/>
    <mergeCell ref="AJ11:AJ12"/>
    <mergeCell ref="K11:K12"/>
    <mergeCell ref="L11:M12"/>
    <mergeCell ref="N11:O12"/>
    <mergeCell ref="AJ16:AL16"/>
    <mergeCell ref="AK11:AP12"/>
    <mergeCell ref="P11:P12"/>
    <mergeCell ref="M14:N16"/>
    <mergeCell ref="A11:E12"/>
    <mergeCell ref="F11:G12"/>
    <mergeCell ref="H11:H12"/>
    <mergeCell ref="I11:J12"/>
    <mergeCell ref="AA11:AF12"/>
    <mergeCell ref="AM20:AP20"/>
    <mergeCell ref="AQ20:AS20"/>
    <mergeCell ref="AM19:AP19"/>
    <mergeCell ref="AQ19:AS19"/>
    <mergeCell ref="AM16:AP16"/>
    <mergeCell ref="AQ16:AS16"/>
    <mergeCell ref="AQ11:AR12"/>
    <mergeCell ref="Q11:V12"/>
    <mergeCell ref="W11:X12"/>
    <mergeCell ref="Y11:Y12"/>
    <mergeCell ref="Z11:Z12"/>
    <mergeCell ref="A205:E205"/>
    <mergeCell ref="F205:AT205"/>
    <mergeCell ref="A206:D206"/>
    <mergeCell ref="A7:E8"/>
    <mergeCell ref="A9:E10"/>
    <mergeCell ref="F9:L10"/>
    <mergeCell ref="M9:M10"/>
    <mergeCell ref="N9:V10"/>
    <mergeCell ref="W9:Y10"/>
    <mergeCell ref="Z9:AA9"/>
    <mergeCell ref="O14:P16"/>
    <mergeCell ref="AJ20:AL20"/>
    <mergeCell ref="Q14:AS14"/>
    <mergeCell ref="Q15:R16"/>
    <mergeCell ref="S15:U16"/>
    <mergeCell ref="Y17:AB17"/>
    <mergeCell ref="AC17:AE17"/>
    <mergeCell ref="AF17:AI17"/>
    <mergeCell ref="AJ17:AL17"/>
    <mergeCell ref="V15:X16"/>
    <mergeCell ref="Q19:R19"/>
    <mergeCell ref="S19:U19"/>
    <mergeCell ref="V19:X19"/>
    <mergeCell ref="AF20:AI20"/>
    <mergeCell ref="Y19:AB19"/>
    <mergeCell ref="AC19:AE19"/>
    <mergeCell ref="AF19:AI19"/>
    <mergeCell ref="Q20:R20"/>
    <mergeCell ref="S20:U20"/>
    <mergeCell ref="V20:X20"/>
    <mergeCell ref="Y20:AB20"/>
    <mergeCell ref="Q17:R17"/>
    <mergeCell ref="AQ17:AS17"/>
    <mergeCell ref="Q18:R18"/>
    <mergeCell ref="S18:U18"/>
    <mergeCell ref="V18:X18"/>
    <mergeCell ref="Y18:AB18"/>
    <mergeCell ref="AC18:AE18"/>
    <mergeCell ref="AF18:AI18"/>
    <mergeCell ref="AQ18:AS18"/>
    <mergeCell ref="AJ18:AL18"/>
    <mergeCell ref="V17:X17"/>
    <mergeCell ref="AM18:AP18"/>
    <mergeCell ref="S17:U17"/>
    <mergeCell ref="A19:B20"/>
    <mergeCell ref="C19:D20"/>
    <mergeCell ref="E19:J20"/>
    <mergeCell ref="K19:L20"/>
    <mergeCell ref="M19:N20"/>
    <mergeCell ref="O19:P20"/>
    <mergeCell ref="O17:P18"/>
    <mergeCell ref="AQ24:AS24"/>
    <mergeCell ref="AM23:AP23"/>
    <mergeCell ref="AQ23:AS23"/>
    <mergeCell ref="Q21:R21"/>
    <mergeCell ref="Q24:R24"/>
    <mergeCell ref="S24:U24"/>
    <mergeCell ref="V24:X24"/>
    <mergeCell ref="Y24:AB24"/>
    <mergeCell ref="AC24:AE24"/>
    <mergeCell ref="AC21:AE21"/>
    <mergeCell ref="AF21:AI21"/>
    <mergeCell ref="AJ24:AL24"/>
    <mergeCell ref="AM17:AP17"/>
    <mergeCell ref="AC20:AE20"/>
    <mergeCell ref="AJ19:AL19"/>
    <mergeCell ref="AM22:AP22"/>
    <mergeCell ref="AJ21:AL21"/>
    <mergeCell ref="AM24:AP24"/>
    <mergeCell ref="Y23:AB23"/>
    <mergeCell ref="AC23:AE23"/>
    <mergeCell ref="AF23:AI23"/>
    <mergeCell ref="AJ23:AL23"/>
    <mergeCell ref="AM21:AP21"/>
    <mergeCell ref="AF24:AI24"/>
    <mergeCell ref="Y21:AB21"/>
    <mergeCell ref="Y26:AB26"/>
    <mergeCell ref="AC26:AE26"/>
    <mergeCell ref="AQ21:AS21"/>
    <mergeCell ref="Q22:R22"/>
    <mergeCell ref="S22:U22"/>
    <mergeCell ref="V22:X22"/>
    <mergeCell ref="Y22:AB22"/>
    <mergeCell ref="AC22:AE22"/>
    <mergeCell ref="AF22:AI22"/>
    <mergeCell ref="AJ22:AL22"/>
    <mergeCell ref="O27:P28"/>
    <mergeCell ref="Q27:R27"/>
    <mergeCell ref="S27:U27"/>
    <mergeCell ref="V27:X27"/>
    <mergeCell ref="C27:D28"/>
    <mergeCell ref="E27:J28"/>
    <mergeCell ref="K27:L28"/>
    <mergeCell ref="M27:N28"/>
    <mergeCell ref="M21:N22"/>
    <mergeCell ref="O21:P22"/>
    <mergeCell ref="S21:U21"/>
    <mergeCell ref="V21:X21"/>
    <mergeCell ref="A21:B22"/>
    <mergeCell ref="C21:D22"/>
    <mergeCell ref="E21:J22"/>
    <mergeCell ref="K21:L22"/>
    <mergeCell ref="M23:N24"/>
    <mergeCell ref="O23:P24"/>
    <mergeCell ref="Q23:R23"/>
    <mergeCell ref="S23:U23"/>
    <mergeCell ref="A23:B24"/>
    <mergeCell ref="C23:D24"/>
    <mergeCell ref="E23:J24"/>
    <mergeCell ref="K23:L24"/>
    <mergeCell ref="Q29:R29"/>
    <mergeCell ref="Q28:R28"/>
    <mergeCell ref="AJ27:AL27"/>
    <mergeCell ref="AQ22:AS22"/>
    <mergeCell ref="V23:X23"/>
    <mergeCell ref="AM25:AP25"/>
    <mergeCell ref="AQ25:AS25"/>
    <mergeCell ref="Q26:R26"/>
    <mergeCell ref="S26:U26"/>
    <mergeCell ref="V26:X26"/>
    <mergeCell ref="E29:J30"/>
    <mergeCell ref="K29:L30"/>
    <mergeCell ref="M29:N30"/>
    <mergeCell ref="O29:P30"/>
    <mergeCell ref="AQ28:AS28"/>
    <mergeCell ref="AM27:AP27"/>
    <mergeCell ref="AQ27:AS27"/>
    <mergeCell ref="A25:B26"/>
    <mergeCell ref="C25:D26"/>
    <mergeCell ref="S28:U28"/>
    <mergeCell ref="V28:X28"/>
    <mergeCell ref="Y28:AB28"/>
    <mergeCell ref="AC28:AE28"/>
    <mergeCell ref="A27:B28"/>
    <mergeCell ref="Y27:AB27"/>
    <mergeCell ref="AC27:AE27"/>
    <mergeCell ref="AF27:AI27"/>
    <mergeCell ref="AM28:AP28"/>
    <mergeCell ref="AC25:AE25"/>
    <mergeCell ref="AF25:AI25"/>
    <mergeCell ref="AJ25:AL25"/>
    <mergeCell ref="AJ28:AL28"/>
    <mergeCell ref="AF28:AI28"/>
    <mergeCell ref="A36:L37"/>
    <mergeCell ref="M36:N37"/>
    <mergeCell ref="AE36:AS37"/>
    <mergeCell ref="C29:D30"/>
    <mergeCell ref="AQ29:AS29"/>
    <mergeCell ref="Q30:R30"/>
    <mergeCell ref="S30:U30"/>
    <mergeCell ref="V30:X30"/>
    <mergeCell ref="Y30:AB30"/>
    <mergeCell ref="AC30:AE30"/>
    <mergeCell ref="A39:E41"/>
    <mergeCell ref="F39:AG40"/>
    <mergeCell ref="A42:E43"/>
    <mergeCell ref="AB44:AL44"/>
    <mergeCell ref="AH39:AT40"/>
    <mergeCell ref="F41:AT41"/>
    <mergeCell ref="F42:AT43"/>
    <mergeCell ref="Y46:Y47"/>
    <mergeCell ref="K46:K47"/>
    <mergeCell ref="AQ26:AS26"/>
    <mergeCell ref="E25:J26"/>
    <mergeCell ref="K25:L26"/>
    <mergeCell ref="M25:N26"/>
    <mergeCell ref="O25:P26"/>
    <mergeCell ref="Q25:R25"/>
    <mergeCell ref="AF26:AI26"/>
    <mergeCell ref="AJ26:AL26"/>
    <mergeCell ref="Q49:AS49"/>
    <mergeCell ref="Q50:R51"/>
    <mergeCell ref="Z46:Z47"/>
    <mergeCell ref="AA46:AF47"/>
    <mergeCell ref="AG46:AH47"/>
    <mergeCell ref="AI46:AI47"/>
    <mergeCell ref="AJ46:AJ47"/>
    <mergeCell ref="AK46:AP47"/>
    <mergeCell ref="Q46:V47"/>
    <mergeCell ref="W46:X47"/>
    <mergeCell ref="A44:E45"/>
    <mergeCell ref="F44:L45"/>
    <mergeCell ref="M44:M45"/>
    <mergeCell ref="O49:P51"/>
    <mergeCell ref="N46:O47"/>
    <mergeCell ref="P46:P47"/>
    <mergeCell ref="M49:N51"/>
    <mergeCell ref="L46:M47"/>
    <mergeCell ref="A46:E47"/>
    <mergeCell ref="F46:G47"/>
    <mergeCell ref="H46:H47"/>
    <mergeCell ref="I46:J47"/>
    <mergeCell ref="A49:B51"/>
    <mergeCell ref="C49:D51"/>
    <mergeCell ref="E49:J51"/>
    <mergeCell ref="K49:L51"/>
    <mergeCell ref="AF50:AL50"/>
    <mergeCell ref="Z45:AA45"/>
    <mergeCell ref="V29:X29"/>
    <mergeCell ref="Y29:AB29"/>
    <mergeCell ref="AC29:AE29"/>
    <mergeCell ref="AF29:AI29"/>
    <mergeCell ref="AJ29:AL29"/>
    <mergeCell ref="N44:V45"/>
    <mergeCell ref="W44:Y45"/>
    <mergeCell ref="Z44:AA44"/>
    <mergeCell ref="AO44:AT45"/>
    <mergeCell ref="AB45:AL45"/>
    <mergeCell ref="AS46:AT47"/>
    <mergeCell ref="AQ46:AR47"/>
    <mergeCell ref="AM44:AN45"/>
    <mergeCell ref="AJ53:AL53"/>
    <mergeCell ref="AM53:AP53"/>
    <mergeCell ref="AQ53:AS53"/>
    <mergeCell ref="AM52:AP52"/>
    <mergeCell ref="AQ52:AS52"/>
    <mergeCell ref="Y50:AE50"/>
    <mergeCell ref="Y52:AB52"/>
    <mergeCell ref="AC52:AE52"/>
    <mergeCell ref="AM50:AS50"/>
    <mergeCell ref="Y51:AB51"/>
    <mergeCell ref="AC51:AE51"/>
    <mergeCell ref="AF51:AI51"/>
    <mergeCell ref="AJ51:AL51"/>
    <mergeCell ref="AM51:AP51"/>
    <mergeCell ref="AQ51:AS51"/>
    <mergeCell ref="Q52:R52"/>
    <mergeCell ref="S52:U52"/>
    <mergeCell ref="V52:X52"/>
    <mergeCell ref="S50:U51"/>
    <mergeCell ref="V50:X51"/>
    <mergeCell ref="AF52:AI52"/>
    <mergeCell ref="AJ52:AL52"/>
    <mergeCell ref="A52:B53"/>
    <mergeCell ref="C52:D53"/>
    <mergeCell ref="E52:J53"/>
    <mergeCell ref="K52:L53"/>
    <mergeCell ref="M52:N53"/>
    <mergeCell ref="O52:P53"/>
    <mergeCell ref="Q53:R53"/>
    <mergeCell ref="S53:U53"/>
    <mergeCell ref="V53:X53"/>
    <mergeCell ref="Y53:AB53"/>
    <mergeCell ref="AC53:AE53"/>
    <mergeCell ref="AF53:AI53"/>
    <mergeCell ref="AM57:AP57"/>
    <mergeCell ref="AQ57:AS57"/>
    <mergeCell ref="AM56:AP56"/>
    <mergeCell ref="AQ56:AS56"/>
    <mergeCell ref="Y57:AB57"/>
    <mergeCell ref="AJ55:AL55"/>
    <mergeCell ref="V56:X56"/>
    <mergeCell ref="AJ56:AL56"/>
    <mergeCell ref="AJ57:AL57"/>
    <mergeCell ref="Y56:AB56"/>
    <mergeCell ref="AC57:AE57"/>
    <mergeCell ref="AF57:AI57"/>
    <mergeCell ref="AC56:AE56"/>
    <mergeCell ref="AF56:AI56"/>
    <mergeCell ref="Q54:R54"/>
    <mergeCell ref="Q57:R57"/>
    <mergeCell ref="S57:U57"/>
    <mergeCell ref="V57:X57"/>
    <mergeCell ref="AC55:AE55"/>
    <mergeCell ref="AF55:AI55"/>
    <mergeCell ref="AM55:AP55"/>
    <mergeCell ref="S54:U54"/>
    <mergeCell ref="V54:X54"/>
    <mergeCell ref="Y54:AB54"/>
    <mergeCell ref="AC54:AE54"/>
    <mergeCell ref="AF54:AI54"/>
    <mergeCell ref="AJ54:AL54"/>
    <mergeCell ref="M54:N55"/>
    <mergeCell ref="O54:P55"/>
    <mergeCell ref="AM58:AP58"/>
    <mergeCell ref="AQ58:AS58"/>
    <mergeCell ref="AM54:AP54"/>
    <mergeCell ref="AQ54:AS54"/>
    <mergeCell ref="Q55:R55"/>
    <mergeCell ref="S55:U55"/>
    <mergeCell ref="V55:X55"/>
    <mergeCell ref="Y55:AB55"/>
    <mergeCell ref="A54:B55"/>
    <mergeCell ref="C54:D55"/>
    <mergeCell ref="E54:J55"/>
    <mergeCell ref="K54:L55"/>
    <mergeCell ref="AQ59:AS59"/>
    <mergeCell ref="AQ55:AS55"/>
    <mergeCell ref="A56:B57"/>
    <mergeCell ref="C56:D57"/>
    <mergeCell ref="E56:J57"/>
    <mergeCell ref="K56:L57"/>
    <mergeCell ref="M56:N57"/>
    <mergeCell ref="O56:P57"/>
    <mergeCell ref="Q56:R56"/>
    <mergeCell ref="S56:U56"/>
    <mergeCell ref="AQ61:AS61"/>
    <mergeCell ref="AM60:AP60"/>
    <mergeCell ref="AQ60:AS60"/>
    <mergeCell ref="Q58:R58"/>
    <mergeCell ref="Q61:R61"/>
    <mergeCell ref="S61:U61"/>
    <mergeCell ref="V61:X61"/>
    <mergeCell ref="Y61:AB61"/>
    <mergeCell ref="AC61:AE61"/>
    <mergeCell ref="AF61:AI61"/>
    <mergeCell ref="AJ61:AL61"/>
    <mergeCell ref="Y60:AB60"/>
    <mergeCell ref="AC60:AE60"/>
    <mergeCell ref="AF60:AI60"/>
    <mergeCell ref="AJ60:AL60"/>
    <mergeCell ref="Y58:AB58"/>
    <mergeCell ref="AC58:AE58"/>
    <mergeCell ref="AF58:AI58"/>
    <mergeCell ref="AJ58:AL58"/>
    <mergeCell ref="AQ62:AS62"/>
    <mergeCell ref="Q59:R59"/>
    <mergeCell ref="S59:U59"/>
    <mergeCell ref="V59:X59"/>
    <mergeCell ref="Y59:AB59"/>
    <mergeCell ref="AC59:AE59"/>
    <mergeCell ref="AF59:AI59"/>
    <mergeCell ref="AJ59:AL59"/>
    <mergeCell ref="AM59:AP59"/>
    <mergeCell ref="AM61:AP61"/>
    <mergeCell ref="V60:X60"/>
    <mergeCell ref="A58:B59"/>
    <mergeCell ref="C58:D59"/>
    <mergeCell ref="E58:J59"/>
    <mergeCell ref="K58:L59"/>
    <mergeCell ref="M58:N59"/>
    <mergeCell ref="O58:P59"/>
    <mergeCell ref="S58:U58"/>
    <mergeCell ref="V58:X58"/>
    <mergeCell ref="M60:N61"/>
    <mergeCell ref="O60:P61"/>
    <mergeCell ref="Q60:R60"/>
    <mergeCell ref="S60:U60"/>
    <mergeCell ref="A60:B61"/>
    <mergeCell ref="C60:D61"/>
    <mergeCell ref="E60:J61"/>
    <mergeCell ref="K60:L61"/>
    <mergeCell ref="AM65:AP65"/>
    <mergeCell ref="AQ65:AS65"/>
    <mergeCell ref="Q62:R62"/>
    <mergeCell ref="Y64:AB64"/>
    <mergeCell ref="AC64:AE64"/>
    <mergeCell ref="AF64:AI64"/>
    <mergeCell ref="AJ64:AL64"/>
    <mergeCell ref="AM64:AP64"/>
    <mergeCell ref="AQ64:AS64"/>
    <mergeCell ref="AM62:AP62"/>
    <mergeCell ref="AJ63:AL63"/>
    <mergeCell ref="AM63:AP63"/>
    <mergeCell ref="S62:U62"/>
    <mergeCell ref="V62:X62"/>
    <mergeCell ref="Y62:AB62"/>
    <mergeCell ref="AC62:AE62"/>
    <mergeCell ref="AF62:AI62"/>
    <mergeCell ref="AJ62:AL62"/>
    <mergeCell ref="V63:X63"/>
    <mergeCell ref="Y63:AB63"/>
    <mergeCell ref="AC63:AE63"/>
    <mergeCell ref="AF63:AI63"/>
    <mergeCell ref="M62:N63"/>
    <mergeCell ref="O62:P63"/>
    <mergeCell ref="Q63:R63"/>
    <mergeCell ref="S63:U63"/>
    <mergeCell ref="A62:B63"/>
    <mergeCell ref="C62:D63"/>
    <mergeCell ref="E62:J63"/>
    <mergeCell ref="K62:L63"/>
    <mergeCell ref="AQ63:AS63"/>
    <mergeCell ref="A64:B65"/>
    <mergeCell ref="C64:D65"/>
    <mergeCell ref="E64:J65"/>
    <mergeCell ref="K64:L65"/>
    <mergeCell ref="M64:N65"/>
    <mergeCell ref="O64:P65"/>
    <mergeCell ref="Q64:R64"/>
    <mergeCell ref="S64:U64"/>
    <mergeCell ref="V64:X64"/>
    <mergeCell ref="Q81:V82"/>
    <mergeCell ref="W81:X82"/>
    <mergeCell ref="A66:E66"/>
    <mergeCell ref="F66:AT66"/>
    <mergeCell ref="A67:D67"/>
    <mergeCell ref="Z81:Z82"/>
    <mergeCell ref="AA81:AF82"/>
    <mergeCell ref="AK81:AP82"/>
    <mergeCell ref="A71:L72"/>
    <mergeCell ref="M71:N72"/>
    <mergeCell ref="AE71:AS72"/>
    <mergeCell ref="A74:E76"/>
    <mergeCell ref="A77:E78"/>
    <mergeCell ref="F77:AT78"/>
    <mergeCell ref="L81:M82"/>
    <mergeCell ref="N81:O82"/>
    <mergeCell ref="P81:P82"/>
    <mergeCell ref="AF65:AI65"/>
    <mergeCell ref="AG81:AH82"/>
    <mergeCell ref="AI81:AI82"/>
    <mergeCell ref="AJ81:AJ82"/>
    <mergeCell ref="AM86:AP86"/>
    <mergeCell ref="AJ65:AL65"/>
    <mergeCell ref="AB79:AL79"/>
    <mergeCell ref="AM79:AN80"/>
    <mergeCell ref="AO79:AT80"/>
    <mergeCell ref="AB80:AL80"/>
    <mergeCell ref="AS81:AT82"/>
    <mergeCell ref="AQ81:AR82"/>
    <mergeCell ref="F74:AG75"/>
    <mergeCell ref="AH74:AT75"/>
    <mergeCell ref="K81:K82"/>
    <mergeCell ref="A79:E80"/>
    <mergeCell ref="F79:L80"/>
    <mergeCell ref="M79:M80"/>
    <mergeCell ref="A81:E82"/>
    <mergeCell ref="F81:G82"/>
    <mergeCell ref="H81:H82"/>
    <mergeCell ref="I81:J82"/>
    <mergeCell ref="V87:X87"/>
    <mergeCell ref="Y81:Y82"/>
    <mergeCell ref="AQ86:AS86"/>
    <mergeCell ref="Z80:AA80"/>
    <mergeCell ref="N79:V80"/>
    <mergeCell ref="W79:Y80"/>
    <mergeCell ref="Z79:AA79"/>
    <mergeCell ref="S85:U86"/>
    <mergeCell ref="V85:X86"/>
    <mergeCell ref="Y85:AE85"/>
    <mergeCell ref="M87:N88"/>
    <mergeCell ref="O87:P88"/>
    <mergeCell ref="Q87:R87"/>
    <mergeCell ref="S87:U87"/>
    <mergeCell ref="A87:B88"/>
    <mergeCell ref="C87:D88"/>
    <mergeCell ref="E87:J88"/>
    <mergeCell ref="K87:L88"/>
    <mergeCell ref="AC88:AE88"/>
    <mergeCell ref="AF88:AI88"/>
    <mergeCell ref="Y87:AB87"/>
    <mergeCell ref="AC87:AE87"/>
    <mergeCell ref="AF87:AI87"/>
    <mergeCell ref="Q88:R88"/>
    <mergeCell ref="S88:U88"/>
    <mergeCell ref="V88:X88"/>
    <mergeCell ref="Y88:AB88"/>
    <mergeCell ref="M84:N86"/>
    <mergeCell ref="O84:P86"/>
    <mergeCell ref="Q84:AS84"/>
    <mergeCell ref="Q85:R86"/>
    <mergeCell ref="AF85:AL85"/>
    <mergeCell ref="AM85:AS85"/>
    <mergeCell ref="Y86:AB86"/>
    <mergeCell ref="AC86:AE86"/>
    <mergeCell ref="AF86:AI86"/>
    <mergeCell ref="AJ86:AL86"/>
    <mergeCell ref="A84:B86"/>
    <mergeCell ref="C84:D86"/>
    <mergeCell ref="E84:J86"/>
    <mergeCell ref="K84:L86"/>
    <mergeCell ref="AJ88:AL88"/>
    <mergeCell ref="AM88:AP88"/>
    <mergeCell ref="AQ88:AS88"/>
    <mergeCell ref="AM87:AP87"/>
    <mergeCell ref="AQ87:AS87"/>
    <mergeCell ref="AJ87:AL87"/>
    <mergeCell ref="Y92:AB92"/>
    <mergeCell ref="AJ90:AL90"/>
    <mergeCell ref="AC92:AE92"/>
    <mergeCell ref="AF92:AI92"/>
    <mergeCell ref="Y91:AB91"/>
    <mergeCell ref="AC91:AE91"/>
    <mergeCell ref="AF91:AI91"/>
    <mergeCell ref="AJ91:AL91"/>
    <mergeCell ref="AJ92:AL92"/>
    <mergeCell ref="Q89:R89"/>
    <mergeCell ref="Q92:R92"/>
    <mergeCell ref="S92:U92"/>
    <mergeCell ref="V92:X92"/>
    <mergeCell ref="AF89:AI89"/>
    <mergeCell ref="AJ89:AL89"/>
    <mergeCell ref="AM92:AP92"/>
    <mergeCell ref="AQ92:AS92"/>
    <mergeCell ref="AM91:AP91"/>
    <mergeCell ref="AQ91:AS91"/>
    <mergeCell ref="S89:U89"/>
    <mergeCell ref="V89:X89"/>
    <mergeCell ref="Y89:AB89"/>
    <mergeCell ref="AC89:AE89"/>
    <mergeCell ref="Y90:AB90"/>
    <mergeCell ref="AC90:AE90"/>
    <mergeCell ref="AF90:AI90"/>
    <mergeCell ref="AM90:AP90"/>
    <mergeCell ref="AM93:AP93"/>
    <mergeCell ref="AQ93:AS93"/>
    <mergeCell ref="AM89:AP89"/>
    <mergeCell ref="AQ89:AS89"/>
    <mergeCell ref="V91:X91"/>
    <mergeCell ref="A89:B90"/>
    <mergeCell ref="C89:D90"/>
    <mergeCell ref="E89:J90"/>
    <mergeCell ref="K89:L90"/>
    <mergeCell ref="M89:N90"/>
    <mergeCell ref="O89:P90"/>
    <mergeCell ref="Q90:R90"/>
    <mergeCell ref="S90:U90"/>
    <mergeCell ref="V90:X90"/>
    <mergeCell ref="AQ94:AS94"/>
    <mergeCell ref="AQ90:AS90"/>
    <mergeCell ref="A91:B92"/>
    <mergeCell ref="C91:D92"/>
    <mergeCell ref="E91:J92"/>
    <mergeCell ref="K91:L92"/>
    <mergeCell ref="M91:N92"/>
    <mergeCell ref="O91:P92"/>
    <mergeCell ref="Q91:R91"/>
    <mergeCell ref="S91:U91"/>
    <mergeCell ref="AQ96:AS96"/>
    <mergeCell ref="AM95:AP95"/>
    <mergeCell ref="AQ95:AS95"/>
    <mergeCell ref="Q93:R93"/>
    <mergeCell ref="Q96:R96"/>
    <mergeCell ref="S96:U96"/>
    <mergeCell ref="V96:X96"/>
    <mergeCell ref="Y96:AB96"/>
    <mergeCell ref="AC96:AE96"/>
    <mergeCell ref="AF96:AI96"/>
    <mergeCell ref="AJ96:AL96"/>
    <mergeCell ref="Y95:AB95"/>
    <mergeCell ref="AC95:AE95"/>
    <mergeCell ref="AF95:AI95"/>
    <mergeCell ref="AJ95:AL95"/>
    <mergeCell ref="Y93:AB93"/>
    <mergeCell ref="AC93:AE93"/>
    <mergeCell ref="AF93:AI93"/>
    <mergeCell ref="AJ93:AL93"/>
    <mergeCell ref="AQ97:AS97"/>
    <mergeCell ref="Q94:R94"/>
    <mergeCell ref="S94:U94"/>
    <mergeCell ref="V94:X94"/>
    <mergeCell ref="Y94:AB94"/>
    <mergeCell ref="AC94:AE94"/>
    <mergeCell ref="AF94:AI94"/>
    <mergeCell ref="AJ94:AL94"/>
    <mergeCell ref="AM94:AP94"/>
    <mergeCell ref="AM96:AP96"/>
    <mergeCell ref="V95:X95"/>
    <mergeCell ref="A93:B94"/>
    <mergeCell ref="C93:D94"/>
    <mergeCell ref="E93:J94"/>
    <mergeCell ref="K93:L94"/>
    <mergeCell ref="M93:N94"/>
    <mergeCell ref="O93:P94"/>
    <mergeCell ref="S93:U93"/>
    <mergeCell ref="V93:X93"/>
    <mergeCell ref="M95:N96"/>
    <mergeCell ref="O95:P96"/>
    <mergeCell ref="Q95:R95"/>
    <mergeCell ref="S95:U95"/>
    <mergeCell ref="A95:B96"/>
    <mergeCell ref="C95:D96"/>
    <mergeCell ref="E95:J96"/>
    <mergeCell ref="K95:L96"/>
    <mergeCell ref="AM100:AP100"/>
    <mergeCell ref="AQ100:AS100"/>
    <mergeCell ref="Q97:R97"/>
    <mergeCell ref="Y99:AB99"/>
    <mergeCell ref="AC99:AE99"/>
    <mergeCell ref="AF99:AI99"/>
    <mergeCell ref="AJ99:AL99"/>
    <mergeCell ref="AM99:AP99"/>
    <mergeCell ref="AQ99:AS99"/>
    <mergeCell ref="AM97:AP97"/>
    <mergeCell ref="AJ98:AL98"/>
    <mergeCell ref="AM98:AP98"/>
    <mergeCell ref="S97:U97"/>
    <mergeCell ref="V97:X97"/>
    <mergeCell ref="Y97:AB97"/>
    <mergeCell ref="AC97:AE97"/>
    <mergeCell ref="AF97:AI97"/>
    <mergeCell ref="AJ97:AL97"/>
    <mergeCell ref="V98:X98"/>
    <mergeCell ref="Y98:AB98"/>
    <mergeCell ref="AC98:AE98"/>
    <mergeCell ref="AF98:AI98"/>
    <mergeCell ref="M97:N98"/>
    <mergeCell ref="O97:P98"/>
    <mergeCell ref="Q98:R98"/>
    <mergeCell ref="S98:U98"/>
    <mergeCell ref="A97:B98"/>
    <mergeCell ref="C97:D98"/>
    <mergeCell ref="E97:J98"/>
    <mergeCell ref="K97:L98"/>
    <mergeCell ref="AQ98:AS98"/>
    <mergeCell ref="A99:B100"/>
    <mergeCell ref="C99:D100"/>
    <mergeCell ref="E99:J100"/>
    <mergeCell ref="K99:L100"/>
    <mergeCell ref="M99:N100"/>
    <mergeCell ref="O99:P100"/>
    <mergeCell ref="Q99:R99"/>
    <mergeCell ref="S99:U99"/>
    <mergeCell ref="V99:X99"/>
    <mergeCell ref="A101:E101"/>
    <mergeCell ref="F101:AT101"/>
    <mergeCell ref="A102:D102"/>
    <mergeCell ref="Z116:Z117"/>
    <mergeCell ref="AA116:AF117"/>
    <mergeCell ref="A109:E111"/>
    <mergeCell ref="A112:E113"/>
    <mergeCell ref="F112:AT113"/>
    <mergeCell ref="L116:M117"/>
    <mergeCell ref="N116:O117"/>
    <mergeCell ref="P116:P117"/>
    <mergeCell ref="Q116:V117"/>
    <mergeCell ref="W116:X117"/>
    <mergeCell ref="AG116:AH117"/>
    <mergeCell ref="AI116:AI117"/>
    <mergeCell ref="AJ116:AJ117"/>
    <mergeCell ref="AK116:AP117"/>
    <mergeCell ref="F111:AT111"/>
    <mergeCell ref="Q100:R100"/>
    <mergeCell ref="S100:U100"/>
    <mergeCell ref="V100:X100"/>
    <mergeCell ref="Y100:AB100"/>
    <mergeCell ref="AC100:AE100"/>
    <mergeCell ref="AF100:AI100"/>
    <mergeCell ref="A106:L107"/>
    <mergeCell ref="M106:N107"/>
    <mergeCell ref="AE106:AS107"/>
    <mergeCell ref="AM121:AP121"/>
    <mergeCell ref="AJ100:AL100"/>
    <mergeCell ref="AB114:AL114"/>
    <mergeCell ref="AM114:AN115"/>
    <mergeCell ref="AO114:AT115"/>
    <mergeCell ref="AB115:AL115"/>
    <mergeCell ref="AS116:AT117"/>
    <mergeCell ref="AQ116:AR117"/>
    <mergeCell ref="F109:AG110"/>
    <mergeCell ref="AH109:AT110"/>
    <mergeCell ref="K116:K117"/>
    <mergeCell ref="A114:E115"/>
    <mergeCell ref="F114:L115"/>
    <mergeCell ref="M114:M115"/>
    <mergeCell ref="A116:E117"/>
    <mergeCell ref="F116:G117"/>
    <mergeCell ref="H116:H117"/>
    <mergeCell ref="I116:J117"/>
    <mergeCell ref="V122:X122"/>
    <mergeCell ref="Y116:Y117"/>
    <mergeCell ref="AQ121:AS121"/>
    <mergeCell ref="Z115:AA115"/>
    <mergeCell ref="N114:V115"/>
    <mergeCell ref="W114:Y115"/>
    <mergeCell ref="Z114:AA114"/>
    <mergeCell ref="S120:U121"/>
    <mergeCell ref="V120:X121"/>
    <mergeCell ref="Y120:AE120"/>
    <mergeCell ref="M122:N123"/>
    <mergeCell ref="O122:P123"/>
    <mergeCell ref="Q122:R122"/>
    <mergeCell ref="S122:U122"/>
    <mergeCell ref="A122:B123"/>
    <mergeCell ref="C122:D123"/>
    <mergeCell ref="E122:J123"/>
    <mergeCell ref="K122:L123"/>
    <mergeCell ref="AC123:AE123"/>
    <mergeCell ref="AF123:AI123"/>
    <mergeCell ref="Y122:AB122"/>
    <mergeCell ref="AC122:AE122"/>
    <mergeCell ref="AF122:AI122"/>
    <mergeCell ref="Q123:R123"/>
    <mergeCell ref="S123:U123"/>
    <mergeCell ref="V123:X123"/>
    <mergeCell ref="Y123:AB123"/>
    <mergeCell ref="M119:N121"/>
    <mergeCell ref="O119:P121"/>
    <mergeCell ref="Q119:AS119"/>
    <mergeCell ref="Q120:R121"/>
    <mergeCell ref="AF120:AL120"/>
    <mergeCell ref="AM120:AS120"/>
    <mergeCell ref="Y121:AB121"/>
    <mergeCell ref="AC121:AE121"/>
    <mergeCell ref="AF121:AI121"/>
    <mergeCell ref="AJ121:AL121"/>
    <mergeCell ref="A119:B121"/>
    <mergeCell ref="C119:D121"/>
    <mergeCell ref="E119:J121"/>
    <mergeCell ref="K119:L121"/>
    <mergeCell ref="AJ123:AL123"/>
    <mergeCell ref="AM123:AP123"/>
    <mergeCell ref="AQ123:AS123"/>
    <mergeCell ref="AM122:AP122"/>
    <mergeCell ref="AQ122:AS122"/>
    <mergeCell ref="AJ122:AL122"/>
    <mergeCell ref="Y127:AB127"/>
    <mergeCell ref="AJ125:AL125"/>
    <mergeCell ref="AC127:AE127"/>
    <mergeCell ref="AF127:AI127"/>
    <mergeCell ref="Y126:AB126"/>
    <mergeCell ref="AC126:AE126"/>
    <mergeCell ref="AF126:AI126"/>
    <mergeCell ref="AJ126:AL126"/>
    <mergeCell ref="AJ127:AL127"/>
    <mergeCell ref="Q124:R124"/>
    <mergeCell ref="Q127:R127"/>
    <mergeCell ref="S127:U127"/>
    <mergeCell ref="V127:X127"/>
    <mergeCell ref="AF124:AI124"/>
    <mergeCell ref="AJ124:AL124"/>
    <mergeCell ref="AM127:AP127"/>
    <mergeCell ref="AQ127:AS127"/>
    <mergeCell ref="AM126:AP126"/>
    <mergeCell ref="AQ126:AS126"/>
    <mergeCell ref="S124:U124"/>
    <mergeCell ref="V124:X124"/>
    <mergeCell ref="Y124:AB124"/>
    <mergeCell ref="AC124:AE124"/>
    <mergeCell ref="Y125:AB125"/>
    <mergeCell ref="AC125:AE125"/>
    <mergeCell ref="AF125:AI125"/>
    <mergeCell ref="AM125:AP125"/>
    <mergeCell ref="AM128:AP128"/>
    <mergeCell ref="AQ128:AS128"/>
    <mergeCell ref="AM124:AP124"/>
    <mergeCell ref="AQ124:AS124"/>
    <mergeCell ref="V126:X126"/>
    <mergeCell ref="A124:B125"/>
    <mergeCell ref="C124:D125"/>
    <mergeCell ref="E124:J125"/>
    <mergeCell ref="K124:L125"/>
    <mergeCell ref="M124:N125"/>
    <mergeCell ref="O124:P125"/>
    <mergeCell ref="Q125:R125"/>
    <mergeCell ref="S125:U125"/>
    <mergeCell ref="V125:X125"/>
    <mergeCell ref="AQ129:AS129"/>
    <mergeCell ref="AQ125:AS125"/>
    <mergeCell ref="A126:B127"/>
    <mergeCell ref="C126:D127"/>
    <mergeCell ref="E126:J127"/>
    <mergeCell ref="K126:L127"/>
    <mergeCell ref="M126:N127"/>
    <mergeCell ref="O126:P127"/>
    <mergeCell ref="Q126:R126"/>
    <mergeCell ref="S126:U126"/>
    <mergeCell ref="AQ131:AS131"/>
    <mergeCell ref="AM130:AP130"/>
    <mergeCell ref="AQ130:AS130"/>
    <mergeCell ref="Q128:R128"/>
    <mergeCell ref="Q131:R131"/>
    <mergeCell ref="S131:U131"/>
    <mergeCell ref="V131:X131"/>
    <mergeCell ref="Y131:AB131"/>
    <mergeCell ref="AC131:AE131"/>
    <mergeCell ref="AF131:AI131"/>
    <mergeCell ref="AJ131:AL131"/>
    <mergeCell ref="Y130:AB130"/>
    <mergeCell ref="AC130:AE130"/>
    <mergeCell ref="AF130:AI130"/>
    <mergeCell ref="AJ130:AL130"/>
    <mergeCell ref="Y128:AB128"/>
    <mergeCell ref="AC128:AE128"/>
    <mergeCell ref="AF128:AI128"/>
    <mergeCell ref="AJ128:AL128"/>
    <mergeCell ref="AQ132:AS132"/>
    <mergeCell ref="Q129:R129"/>
    <mergeCell ref="S129:U129"/>
    <mergeCell ref="V129:X129"/>
    <mergeCell ref="Y129:AB129"/>
    <mergeCell ref="AC129:AE129"/>
    <mergeCell ref="AF129:AI129"/>
    <mergeCell ref="AJ129:AL129"/>
    <mergeCell ref="AM129:AP129"/>
    <mergeCell ref="AM131:AP131"/>
    <mergeCell ref="V130:X130"/>
    <mergeCell ref="A128:B129"/>
    <mergeCell ref="C128:D129"/>
    <mergeCell ref="E128:J129"/>
    <mergeCell ref="K128:L129"/>
    <mergeCell ref="M128:N129"/>
    <mergeCell ref="O128:P129"/>
    <mergeCell ref="S128:U128"/>
    <mergeCell ref="V128:X128"/>
    <mergeCell ref="M130:N131"/>
    <mergeCell ref="O130:P131"/>
    <mergeCell ref="Q130:R130"/>
    <mergeCell ref="S130:U130"/>
    <mergeCell ref="A130:B131"/>
    <mergeCell ref="C130:D131"/>
    <mergeCell ref="E130:J131"/>
    <mergeCell ref="K130:L131"/>
    <mergeCell ref="AM135:AP135"/>
    <mergeCell ref="AQ135:AS135"/>
    <mergeCell ref="Q132:R132"/>
    <mergeCell ref="Y134:AB134"/>
    <mergeCell ref="AC134:AE134"/>
    <mergeCell ref="AF134:AI134"/>
    <mergeCell ref="AJ134:AL134"/>
    <mergeCell ref="AM134:AP134"/>
    <mergeCell ref="AQ134:AS134"/>
    <mergeCell ref="AM132:AP132"/>
    <mergeCell ref="AJ133:AL133"/>
    <mergeCell ref="AM133:AP133"/>
    <mergeCell ref="S132:U132"/>
    <mergeCell ref="V132:X132"/>
    <mergeCell ref="Y132:AB132"/>
    <mergeCell ref="AC132:AE132"/>
    <mergeCell ref="AF132:AI132"/>
    <mergeCell ref="AJ132:AL132"/>
    <mergeCell ref="V133:X133"/>
    <mergeCell ref="Y133:AB133"/>
    <mergeCell ref="AC133:AE133"/>
    <mergeCell ref="AF133:AI133"/>
    <mergeCell ref="M132:N133"/>
    <mergeCell ref="O132:P133"/>
    <mergeCell ref="Q133:R133"/>
    <mergeCell ref="S133:U133"/>
    <mergeCell ref="A132:B133"/>
    <mergeCell ref="C132:D133"/>
    <mergeCell ref="E132:J133"/>
    <mergeCell ref="K132:L133"/>
    <mergeCell ref="AQ133:AS133"/>
    <mergeCell ref="A134:B135"/>
    <mergeCell ref="C134:D135"/>
    <mergeCell ref="E134:J135"/>
    <mergeCell ref="K134:L135"/>
    <mergeCell ref="M134:N135"/>
    <mergeCell ref="O134:P135"/>
    <mergeCell ref="Q134:R134"/>
    <mergeCell ref="S134:U134"/>
    <mergeCell ref="V134:X134"/>
    <mergeCell ref="Q151:V152"/>
    <mergeCell ref="W151:X152"/>
    <mergeCell ref="A136:E136"/>
    <mergeCell ref="F136:AT136"/>
    <mergeCell ref="A137:D137"/>
    <mergeCell ref="Z151:Z152"/>
    <mergeCell ref="AA151:AF152"/>
    <mergeCell ref="AK151:AP152"/>
    <mergeCell ref="A141:L142"/>
    <mergeCell ref="M141:N142"/>
    <mergeCell ref="AE141:AS142"/>
    <mergeCell ref="A144:E146"/>
    <mergeCell ref="A147:E148"/>
    <mergeCell ref="F147:AT148"/>
    <mergeCell ref="L151:M152"/>
    <mergeCell ref="N151:O152"/>
    <mergeCell ref="P151:P152"/>
    <mergeCell ref="AF135:AI135"/>
    <mergeCell ref="AG151:AH152"/>
    <mergeCell ref="AI151:AI152"/>
    <mergeCell ref="AJ151:AJ152"/>
    <mergeCell ref="S135:U135"/>
    <mergeCell ref="V135:X135"/>
    <mergeCell ref="Y135:AB135"/>
    <mergeCell ref="AC135:AE135"/>
    <mergeCell ref="AM156:AP156"/>
    <mergeCell ref="AJ135:AL135"/>
    <mergeCell ref="AB149:AL149"/>
    <mergeCell ref="AM149:AN150"/>
    <mergeCell ref="AO149:AT150"/>
    <mergeCell ref="AB150:AL150"/>
    <mergeCell ref="AS151:AT152"/>
    <mergeCell ref="AQ151:AR152"/>
    <mergeCell ref="F144:AG145"/>
    <mergeCell ref="AH144:AT145"/>
    <mergeCell ref="K151:K152"/>
    <mergeCell ref="A149:E150"/>
    <mergeCell ref="F149:L150"/>
    <mergeCell ref="M149:M150"/>
    <mergeCell ref="A151:E152"/>
    <mergeCell ref="F151:G152"/>
    <mergeCell ref="H151:H152"/>
    <mergeCell ref="I151:J152"/>
    <mergeCell ref="V157:X157"/>
    <mergeCell ref="Y151:Y152"/>
    <mergeCell ref="AQ156:AS156"/>
    <mergeCell ref="Z150:AA150"/>
    <mergeCell ref="N149:V150"/>
    <mergeCell ref="W149:Y150"/>
    <mergeCell ref="Z149:AA149"/>
    <mergeCell ref="S155:U156"/>
    <mergeCell ref="V155:X156"/>
    <mergeCell ref="Y155:AE155"/>
    <mergeCell ref="M157:N158"/>
    <mergeCell ref="O157:P158"/>
    <mergeCell ref="Q157:R157"/>
    <mergeCell ref="S157:U157"/>
    <mergeCell ref="A157:B158"/>
    <mergeCell ref="C157:D158"/>
    <mergeCell ref="E157:J158"/>
    <mergeCell ref="K157:L158"/>
    <mergeCell ref="AC158:AE158"/>
    <mergeCell ref="AF158:AI158"/>
    <mergeCell ref="Y157:AB157"/>
    <mergeCell ref="AC157:AE157"/>
    <mergeCell ref="AF157:AI157"/>
    <mergeCell ref="Q158:R158"/>
    <mergeCell ref="S158:U158"/>
    <mergeCell ref="V158:X158"/>
    <mergeCell ref="Y158:AB158"/>
    <mergeCell ref="M154:N156"/>
    <mergeCell ref="O154:P156"/>
    <mergeCell ref="Q154:AS154"/>
    <mergeCell ref="Q155:R156"/>
    <mergeCell ref="AF155:AL155"/>
    <mergeCell ref="AM155:AS155"/>
    <mergeCell ref="Y156:AB156"/>
    <mergeCell ref="AC156:AE156"/>
    <mergeCell ref="AF156:AI156"/>
    <mergeCell ref="AJ156:AL156"/>
    <mergeCell ref="A154:B156"/>
    <mergeCell ref="C154:D156"/>
    <mergeCell ref="E154:J156"/>
    <mergeCell ref="K154:L156"/>
    <mergeCell ref="AJ158:AL158"/>
    <mergeCell ref="AM158:AP158"/>
    <mergeCell ref="AQ158:AS158"/>
    <mergeCell ref="AM157:AP157"/>
    <mergeCell ref="AQ157:AS157"/>
    <mergeCell ref="AJ157:AL157"/>
    <mergeCell ref="Y162:AB162"/>
    <mergeCell ref="AJ160:AL160"/>
    <mergeCell ref="AC162:AE162"/>
    <mergeCell ref="AF162:AI162"/>
    <mergeCell ref="Y161:AB161"/>
    <mergeCell ref="AC161:AE161"/>
    <mergeCell ref="AF161:AI161"/>
    <mergeCell ref="AJ161:AL161"/>
    <mergeCell ref="AJ162:AL162"/>
    <mergeCell ref="Q159:R159"/>
    <mergeCell ref="Q162:R162"/>
    <mergeCell ref="S162:U162"/>
    <mergeCell ref="V162:X162"/>
    <mergeCell ref="AM162:AP162"/>
    <mergeCell ref="AQ162:AS162"/>
    <mergeCell ref="AM161:AP161"/>
    <mergeCell ref="AQ161:AS161"/>
    <mergeCell ref="AC160:AE160"/>
    <mergeCell ref="AF160:AI160"/>
    <mergeCell ref="AM160:AP160"/>
    <mergeCell ref="S159:U159"/>
    <mergeCell ref="V159:X159"/>
    <mergeCell ref="Y159:AB159"/>
    <mergeCell ref="AC159:AE159"/>
    <mergeCell ref="AF159:AI159"/>
    <mergeCell ref="AJ159:AL159"/>
    <mergeCell ref="M159:N160"/>
    <mergeCell ref="O159:P160"/>
    <mergeCell ref="AM163:AP163"/>
    <mergeCell ref="AQ163:AS163"/>
    <mergeCell ref="AM159:AP159"/>
    <mergeCell ref="AQ159:AS159"/>
    <mergeCell ref="Q160:R160"/>
    <mergeCell ref="S160:U160"/>
    <mergeCell ref="V160:X160"/>
    <mergeCell ref="Y160:AB160"/>
    <mergeCell ref="A159:B160"/>
    <mergeCell ref="C159:D160"/>
    <mergeCell ref="E159:J160"/>
    <mergeCell ref="K159:L160"/>
    <mergeCell ref="AQ160:AS160"/>
    <mergeCell ref="A161:B162"/>
    <mergeCell ref="C161:D162"/>
    <mergeCell ref="E161:J162"/>
    <mergeCell ref="K161:L162"/>
    <mergeCell ref="M161:N162"/>
    <mergeCell ref="O161:P162"/>
    <mergeCell ref="Q161:R161"/>
    <mergeCell ref="S161:U161"/>
    <mergeCell ref="V161:X161"/>
    <mergeCell ref="AQ164:AS164"/>
    <mergeCell ref="Q163:R163"/>
    <mergeCell ref="Q166:R166"/>
    <mergeCell ref="S166:U166"/>
    <mergeCell ref="V166:X166"/>
    <mergeCell ref="Y166:AB166"/>
    <mergeCell ref="AC166:AE166"/>
    <mergeCell ref="AC165:AE165"/>
    <mergeCell ref="Q164:R164"/>
    <mergeCell ref="S164:U164"/>
    <mergeCell ref="AQ166:AS166"/>
    <mergeCell ref="AM165:AP165"/>
    <mergeCell ref="AQ165:AS165"/>
    <mergeCell ref="AF166:AI166"/>
    <mergeCell ref="AM164:AP164"/>
    <mergeCell ref="AM166:AP166"/>
    <mergeCell ref="AJ163:AL163"/>
    <mergeCell ref="AJ166:AL166"/>
    <mergeCell ref="AJ165:AL165"/>
    <mergeCell ref="Q165:R165"/>
    <mergeCell ref="S165:U165"/>
    <mergeCell ref="V165:X165"/>
    <mergeCell ref="AJ164:AL164"/>
    <mergeCell ref="Y165:AB165"/>
    <mergeCell ref="AF165:AI165"/>
    <mergeCell ref="V164:X164"/>
    <mergeCell ref="AC164:AE164"/>
    <mergeCell ref="AF164:AI164"/>
    <mergeCell ref="V163:X163"/>
    <mergeCell ref="Y163:AB163"/>
    <mergeCell ref="AC163:AE163"/>
    <mergeCell ref="AF163:AI163"/>
    <mergeCell ref="K163:L164"/>
    <mergeCell ref="M163:N164"/>
    <mergeCell ref="O163:P164"/>
    <mergeCell ref="Y164:AB164"/>
    <mergeCell ref="S163:U163"/>
    <mergeCell ref="A165:B166"/>
    <mergeCell ref="C165:D166"/>
    <mergeCell ref="E165:J166"/>
    <mergeCell ref="K165:L166"/>
    <mergeCell ref="M165:N166"/>
    <mergeCell ref="O165:P166"/>
    <mergeCell ref="A163:B164"/>
    <mergeCell ref="C163:D164"/>
    <mergeCell ref="E163:J164"/>
    <mergeCell ref="AQ170:AS170"/>
    <mergeCell ref="Q167:R167"/>
    <mergeCell ref="Y169:AB169"/>
    <mergeCell ref="AC169:AE169"/>
    <mergeCell ref="AF169:AI169"/>
    <mergeCell ref="AJ169:AL169"/>
    <mergeCell ref="AM169:AP169"/>
    <mergeCell ref="AQ169:AS169"/>
    <mergeCell ref="AM167:AP167"/>
    <mergeCell ref="AQ167:AS167"/>
    <mergeCell ref="AJ168:AL168"/>
    <mergeCell ref="AM168:AP168"/>
    <mergeCell ref="S167:U167"/>
    <mergeCell ref="V167:X167"/>
    <mergeCell ref="Y167:AB167"/>
    <mergeCell ref="AC167:AE167"/>
    <mergeCell ref="AF167:AI167"/>
    <mergeCell ref="AJ167:AL167"/>
    <mergeCell ref="V168:X168"/>
    <mergeCell ref="Y168:AB168"/>
    <mergeCell ref="AC168:AE168"/>
    <mergeCell ref="AF168:AI168"/>
    <mergeCell ref="M167:N168"/>
    <mergeCell ref="O167:P168"/>
    <mergeCell ref="Q168:R168"/>
    <mergeCell ref="S168:U168"/>
    <mergeCell ref="A167:B168"/>
    <mergeCell ref="C167:D168"/>
    <mergeCell ref="E167:J168"/>
    <mergeCell ref="K167:L168"/>
    <mergeCell ref="AQ168:AS168"/>
    <mergeCell ref="A169:B170"/>
    <mergeCell ref="C169:D170"/>
    <mergeCell ref="E169:J170"/>
    <mergeCell ref="K169:L170"/>
    <mergeCell ref="M169:N170"/>
    <mergeCell ref="O169:P170"/>
    <mergeCell ref="Q169:R169"/>
    <mergeCell ref="S169:U169"/>
    <mergeCell ref="V169:X169"/>
    <mergeCell ref="Q185:V186"/>
    <mergeCell ref="W185:X186"/>
    <mergeCell ref="A171:E171"/>
    <mergeCell ref="F171:AT171"/>
    <mergeCell ref="A172:D172"/>
    <mergeCell ref="Z185:Z186"/>
    <mergeCell ref="AA185:AF186"/>
    <mergeCell ref="AG185:AH186"/>
    <mergeCell ref="AI185:AI186"/>
    <mergeCell ref="AJ185:AJ186"/>
    <mergeCell ref="A181:E182"/>
    <mergeCell ref="F181:AT182"/>
    <mergeCell ref="F183:L184"/>
    <mergeCell ref="M183:M184"/>
    <mergeCell ref="A183:E184"/>
    <mergeCell ref="A176:L177"/>
    <mergeCell ref="M176:N177"/>
    <mergeCell ref="AE176:AS177"/>
    <mergeCell ref="A178:E180"/>
    <mergeCell ref="AC170:AE170"/>
    <mergeCell ref="AF170:AI170"/>
    <mergeCell ref="AM170:AP170"/>
    <mergeCell ref="AK185:AP186"/>
    <mergeCell ref="Q170:R170"/>
    <mergeCell ref="S170:U170"/>
    <mergeCell ref="V170:X170"/>
    <mergeCell ref="Y170:AB170"/>
    <mergeCell ref="AJ190:AL190"/>
    <mergeCell ref="AM190:AP190"/>
    <mergeCell ref="AJ170:AL170"/>
    <mergeCell ref="AB183:AL183"/>
    <mergeCell ref="AM183:AN184"/>
    <mergeCell ref="AO183:AT184"/>
    <mergeCell ref="AB184:AL184"/>
    <mergeCell ref="AS185:AT186"/>
    <mergeCell ref="AQ185:AR186"/>
    <mergeCell ref="F178:AG179"/>
    <mergeCell ref="S191:U191"/>
    <mergeCell ref="N183:V184"/>
    <mergeCell ref="W183:Y184"/>
    <mergeCell ref="Z183:AA183"/>
    <mergeCell ref="S189:U190"/>
    <mergeCell ref="V189:X190"/>
    <mergeCell ref="Y189:AE189"/>
    <mergeCell ref="Q188:AS188"/>
    <mergeCell ref="Q189:R190"/>
    <mergeCell ref="AF189:AL189"/>
    <mergeCell ref="Y185:Y186"/>
    <mergeCell ref="AQ190:AS190"/>
    <mergeCell ref="Z184:AA184"/>
    <mergeCell ref="AF191:AI191"/>
    <mergeCell ref="AJ191:AL191"/>
    <mergeCell ref="Y191:AB191"/>
    <mergeCell ref="AM189:AS189"/>
    <mergeCell ref="Y190:AB190"/>
    <mergeCell ref="AC190:AE190"/>
    <mergeCell ref="AF190:AI190"/>
    <mergeCell ref="V191:X191"/>
    <mergeCell ref="A185:E186"/>
    <mergeCell ref="F185:G186"/>
    <mergeCell ref="H185:H186"/>
    <mergeCell ref="I185:J186"/>
    <mergeCell ref="K185:K186"/>
    <mergeCell ref="P185:P186"/>
    <mergeCell ref="L185:M186"/>
    <mergeCell ref="N185:O186"/>
    <mergeCell ref="Q191:R191"/>
    <mergeCell ref="Q192:R192"/>
    <mergeCell ref="S192:U192"/>
    <mergeCell ref="V192:X192"/>
    <mergeCell ref="Y192:AB192"/>
    <mergeCell ref="M188:N190"/>
    <mergeCell ref="O188:P190"/>
    <mergeCell ref="A191:B192"/>
    <mergeCell ref="C191:D192"/>
    <mergeCell ref="E191:J192"/>
    <mergeCell ref="K191:L192"/>
    <mergeCell ref="M191:N192"/>
    <mergeCell ref="O191:P192"/>
    <mergeCell ref="A188:B190"/>
    <mergeCell ref="C188:D190"/>
    <mergeCell ref="E188:J190"/>
    <mergeCell ref="K188:L190"/>
    <mergeCell ref="AQ196:AS196"/>
    <mergeCell ref="AM195:AP195"/>
    <mergeCell ref="AQ195:AS195"/>
    <mergeCell ref="AC191:AE191"/>
    <mergeCell ref="AC192:AE192"/>
    <mergeCell ref="AF192:AI192"/>
    <mergeCell ref="AJ192:AL192"/>
    <mergeCell ref="AM192:AP192"/>
    <mergeCell ref="AQ192:AS192"/>
    <mergeCell ref="AM191:AP191"/>
    <mergeCell ref="AQ191:AS191"/>
    <mergeCell ref="AM196:AP196"/>
    <mergeCell ref="AF196:AI196"/>
    <mergeCell ref="Y195:AB195"/>
    <mergeCell ref="AC195:AE195"/>
    <mergeCell ref="Y196:AB196"/>
    <mergeCell ref="AJ195:AL195"/>
    <mergeCell ref="AJ196:AL196"/>
    <mergeCell ref="AC193:AE193"/>
    <mergeCell ref="AF193:AI193"/>
    <mergeCell ref="AJ193:AL193"/>
    <mergeCell ref="AM193:AP193"/>
    <mergeCell ref="AQ193:AS193"/>
    <mergeCell ref="Q194:R194"/>
    <mergeCell ref="S194:U194"/>
    <mergeCell ref="V194:X194"/>
    <mergeCell ref="Y194:AB194"/>
    <mergeCell ref="AC194:AE194"/>
    <mergeCell ref="AF194:AI194"/>
    <mergeCell ref="AJ194:AL194"/>
    <mergeCell ref="AM194:AP194"/>
    <mergeCell ref="Y193:AB193"/>
    <mergeCell ref="AQ197:AS197"/>
    <mergeCell ref="Q198:R198"/>
    <mergeCell ref="S198:U198"/>
    <mergeCell ref="V198:X198"/>
    <mergeCell ref="Y198:AB198"/>
    <mergeCell ref="AC198:AE198"/>
    <mergeCell ref="AF198:AI198"/>
    <mergeCell ref="AJ198:AL198"/>
    <mergeCell ref="AM198:AP198"/>
    <mergeCell ref="S197:U197"/>
    <mergeCell ref="AC197:AE197"/>
    <mergeCell ref="AF197:AI197"/>
    <mergeCell ref="AJ197:AL197"/>
    <mergeCell ref="O195:P196"/>
    <mergeCell ref="Q195:R195"/>
    <mergeCell ref="S195:U195"/>
    <mergeCell ref="V195:X195"/>
    <mergeCell ref="O197:P198"/>
    <mergeCell ref="AF195:AI195"/>
    <mergeCell ref="AC196:AE196"/>
    <mergeCell ref="M193:N194"/>
    <mergeCell ref="O193:P194"/>
    <mergeCell ref="V197:X197"/>
    <mergeCell ref="Y197:AB197"/>
    <mergeCell ref="Q193:R193"/>
    <mergeCell ref="Q196:R196"/>
    <mergeCell ref="S196:U196"/>
    <mergeCell ref="V196:X196"/>
    <mergeCell ref="S193:U193"/>
    <mergeCell ref="V193:X193"/>
    <mergeCell ref="AQ194:AS194"/>
    <mergeCell ref="A195:B196"/>
    <mergeCell ref="C195:D196"/>
    <mergeCell ref="E195:J196"/>
    <mergeCell ref="K195:L196"/>
    <mergeCell ref="M195:N196"/>
    <mergeCell ref="A193:B194"/>
    <mergeCell ref="C193:D194"/>
    <mergeCell ref="E193:J194"/>
    <mergeCell ref="K193:L194"/>
    <mergeCell ref="S199:U199"/>
    <mergeCell ref="V199:X199"/>
    <mergeCell ref="AJ199:AL199"/>
    <mergeCell ref="A199:B200"/>
    <mergeCell ref="C199:D200"/>
    <mergeCell ref="E199:J200"/>
    <mergeCell ref="AF200:AI200"/>
    <mergeCell ref="Y199:AB199"/>
    <mergeCell ref="AC199:AE199"/>
    <mergeCell ref="AF199:AI199"/>
    <mergeCell ref="S200:U200"/>
    <mergeCell ref="V200:X200"/>
    <mergeCell ref="Y200:AB200"/>
    <mergeCell ref="AC200:AE200"/>
    <mergeCell ref="M197:N198"/>
    <mergeCell ref="Q197:R197"/>
    <mergeCell ref="K201:L202"/>
    <mergeCell ref="M201:N202"/>
    <mergeCell ref="O201:P202"/>
    <mergeCell ref="Q201:R201"/>
    <mergeCell ref="Q200:R200"/>
    <mergeCell ref="Q199:R199"/>
    <mergeCell ref="A197:B198"/>
    <mergeCell ref="C197:D198"/>
    <mergeCell ref="E197:J198"/>
    <mergeCell ref="K197:L198"/>
    <mergeCell ref="AJ200:AL200"/>
    <mergeCell ref="AM200:AP200"/>
    <mergeCell ref="AQ200:AS200"/>
    <mergeCell ref="AM199:AP199"/>
    <mergeCell ref="AQ199:AS199"/>
    <mergeCell ref="S201:U201"/>
    <mergeCell ref="V201:X201"/>
    <mergeCell ref="Y201:AB201"/>
    <mergeCell ref="AC201:AE201"/>
    <mergeCell ref="Q202:R202"/>
    <mergeCell ref="S202:U202"/>
    <mergeCell ref="V202:X202"/>
    <mergeCell ref="Y202:AB202"/>
    <mergeCell ref="AF203:AI203"/>
    <mergeCell ref="V203:X203"/>
    <mergeCell ref="AM201:AP201"/>
    <mergeCell ref="AQ201:AS201"/>
    <mergeCell ref="AC202:AE202"/>
    <mergeCell ref="AF202:AI202"/>
    <mergeCell ref="AJ202:AL202"/>
    <mergeCell ref="AF201:AI201"/>
    <mergeCell ref="AJ201:AL201"/>
    <mergeCell ref="Q203:R203"/>
    <mergeCell ref="S203:U203"/>
    <mergeCell ref="Y203:AB203"/>
    <mergeCell ref="AC203:AE203"/>
    <mergeCell ref="M199:N200"/>
    <mergeCell ref="O199:P200"/>
    <mergeCell ref="K203:L204"/>
    <mergeCell ref="A201:B202"/>
    <mergeCell ref="C201:D202"/>
    <mergeCell ref="E201:J202"/>
    <mergeCell ref="M203:N204"/>
    <mergeCell ref="O203:P204"/>
    <mergeCell ref="A203:B204"/>
    <mergeCell ref="C203:D204"/>
    <mergeCell ref="E203:J204"/>
    <mergeCell ref="K199:L200"/>
    <mergeCell ref="AJ203:AL203"/>
    <mergeCell ref="AM203:AP203"/>
    <mergeCell ref="AQ203:AS203"/>
    <mergeCell ref="Q204:R204"/>
    <mergeCell ref="S204:U204"/>
    <mergeCell ref="V204:X204"/>
    <mergeCell ref="Y204:AB204"/>
    <mergeCell ref="AC204:AE204"/>
    <mergeCell ref="AF204:AI204"/>
    <mergeCell ref="AJ204:AL204"/>
    <mergeCell ref="AM204:AP204"/>
    <mergeCell ref="AQ204:AS204"/>
    <mergeCell ref="AT14:AT16"/>
    <mergeCell ref="AQ202:AS202"/>
    <mergeCell ref="AM202:AP202"/>
    <mergeCell ref="AQ198:AS198"/>
    <mergeCell ref="AM197:AP197"/>
    <mergeCell ref="AT119:AT121"/>
    <mergeCell ref="AT154:AT156"/>
    <mergeCell ref="AT188:AT190"/>
    <mergeCell ref="A32:D32"/>
    <mergeCell ref="F7:AT8"/>
    <mergeCell ref="AB9:AL9"/>
    <mergeCell ref="AB10:AL10"/>
    <mergeCell ref="A29:B30"/>
    <mergeCell ref="S25:U25"/>
    <mergeCell ref="AM29:AP29"/>
    <mergeCell ref="S29:U29"/>
    <mergeCell ref="AM26:AP26"/>
    <mergeCell ref="AQ30:AS30"/>
    <mergeCell ref="AT25:AT26"/>
    <mergeCell ref="AT27:AT28"/>
    <mergeCell ref="A1:N2"/>
    <mergeCell ref="A31:E31"/>
    <mergeCell ref="F31:AT31"/>
    <mergeCell ref="AF30:AI30"/>
    <mergeCell ref="AJ30:AL30"/>
    <mergeCell ref="AM30:AP30"/>
    <mergeCell ref="V25:X25"/>
    <mergeCell ref="Y25:AB25"/>
    <mergeCell ref="AT17:AT18"/>
    <mergeCell ref="AT19:AT20"/>
    <mergeCell ref="AT21:AT22"/>
    <mergeCell ref="AT23:AT24"/>
    <mergeCell ref="AT91:AT92"/>
    <mergeCell ref="AT93:AT94"/>
    <mergeCell ref="AT84:AT86"/>
    <mergeCell ref="AT29:AT30"/>
    <mergeCell ref="AT52:AT53"/>
    <mergeCell ref="AT54:AT55"/>
    <mergeCell ref="AT56:AT57"/>
    <mergeCell ref="AT58:AT59"/>
    <mergeCell ref="AT60:AT61"/>
    <mergeCell ref="AT49:AT51"/>
    <mergeCell ref="AT62:AT63"/>
    <mergeCell ref="AT64:AT65"/>
    <mergeCell ref="AT87:AT88"/>
    <mergeCell ref="AT89:AT90"/>
    <mergeCell ref="F76:AT76"/>
    <mergeCell ref="Q65:R65"/>
    <mergeCell ref="S65:U65"/>
    <mergeCell ref="V65:X65"/>
    <mergeCell ref="Y65:AB65"/>
    <mergeCell ref="AC65:AE65"/>
    <mergeCell ref="AT157:AT158"/>
    <mergeCell ref="AT159:AT160"/>
    <mergeCell ref="AT95:AT96"/>
    <mergeCell ref="AT97:AT98"/>
    <mergeCell ref="AT99:AT100"/>
    <mergeCell ref="AT122:AT123"/>
    <mergeCell ref="AT124:AT125"/>
    <mergeCell ref="AT126:AT127"/>
    <mergeCell ref="F146:AT146"/>
    <mergeCell ref="Q135:R135"/>
    <mergeCell ref="AT128:AT129"/>
    <mergeCell ref="AT130:AT131"/>
    <mergeCell ref="AT132:AT133"/>
    <mergeCell ref="AT134:AT135"/>
    <mergeCell ref="AT201:AT202"/>
    <mergeCell ref="AT203:AT204"/>
    <mergeCell ref="AT161:AT162"/>
    <mergeCell ref="AT163:AT164"/>
    <mergeCell ref="AT165:AT166"/>
    <mergeCell ref="AT167:AT168"/>
    <mergeCell ref="AT169:AT170"/>
    <mergeCell ref="AT191:AT192"/>
    <mergeCell ref="AH178:AT179"/>
    <mergeCell ref="F180:AT180"/>
    <mergeCell ref="AT193:AT194"/>
    <mergeCell ref="AT195:AT196"/>
    <mergeCell ref="AT197:AT198"/>
    <mergeCell ref="AT199:AT200"/>
  </mergeCells>
  <conditionalFormatting sqref="AS185:AS186 L185:P186 K185 H185:I185 AK185 AQ185 AG185 AI185:AJ186 Y185:Z186 Q185 W185 AA185 F185 F178:AG178 F180:AS184 A178:E186 A176 O176:AS177 A143:N143 AS151:AS152 L151:P152 K151 H151:I151 AK151 AQ151 AG151 AI151:AJ152 Y151:Z152 Q151 W151 AA151 F151 F144:AG144 F146:AS150 A144:E152 A153:AS175 O141:AS143 A141 A187:AS208 A106 A108:N108 E126 AR118:AS121 AN118:AP121 AR131:AS140 AK118:AL121 AG131:AI140 AG118:AI121 AK131:AL140 AD118:AE121 AD131:AE140 Z118:AB121 E128 AN131:AP140 T118:U121 W118:X121 R118:R121 P118:P121 N118:N121 L118:L121 F118:J121 D109:D121 O118:O122 M118:M122 K118:K122 E109:E122 C109:C122 AQ118:AQ140 AM118:AM140 AJ118:AJ140 AF118:AF140 AC118:AC140 Y118:Y140 V118:V140 W131:X140 S118:S140 Q118:Q140 M126 O106:AS108 A71 A73:N73 A74:B105 Q83:AS105 F83:P100 C74:E100 O71:AS73 A36 A38:N38 O36:AS38 AS46:AS47 L46:P47 K46 H46:I46 AK46 AQ46 AG46 AI46:AJ47 Y46:Z47 Q46 W46 AA46 F46 F39:AG39 F41:AS45 A39:E47 AS81:AS82 L81:P82 K81 H81:I81 AK81 AQ81 AG81 AI81:AJ82 Y81:Z82 Q81 W81 AA81 F81 F74:AG74 F76:AS80 A74:E82 AS116:AS117 L116:P117 K116 H116:I116 AK116 AQ116 AG116 AI116:AJ117 Y116:Z117 Q116 W116 AA116 F116 F109:AG109 F111:AS115 A109:E117 F9:AI10 F6:AS8 AS11:AS12 L11:P12 A1 K11 H11:I11 AK11 AQ11 AG11 AI11:AJ12 Y11:Z12 Q11 W11 AA11 F11 F4:AG4 AO9 AM9:AN10 B4:E18 A4:A32 F13:AS18 Q1:AS3 A3:P3 A48:AS70 A101:AS105 A136:AS140 T131:U140 Z131:AB140 R131:R140 K126 A128 C126 C128 K128 M128 A126 A130:P140 O126 E124 O128 K124 O124 M124 C124 B109:B121 A109:A122 A124 G21:AS30 F21:F31 B21:E30 B19:AS20">
    <cfRule type="expression" priority="2" dxfId="2" stopIfTrue="1">
      <formula>ISNA(A1)</formula>
    </cfRule>
  </conditionalFormatting>
  <printOptions/>
  <pageMargins left="0.6299212598425197" right="0.6299212598425197" top="0.7480314960629921" bottom="0.7480314960629921" header="0.31496062992125984" footer="0.31496062992125984"/>
  <pageSetup horizontalDpi="600" verticalDpi="600" orientation="landscape" paperSize="9" r:id="rId1"/>
  <rowBreaks count="5" manualBreakCount="5">
    <brk id="35" max="255" man="1"/>
    <brk id="70" max="255" man="1"/>
    <brk id="105" max="255" man="1"/>
    <brk id="140" max="255" man="1"/>
    <brk id="17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AR115"/>
  <sheetViews>
    <sheetView zoomScale="50" zoomScaleNormal="50" zoomScalePageLayoutView="0" workbookViewId="0" topLeftCell="A1">
      <selection activeCell="N32" sqref="N32"/>
    </sheetView>
  </sheetViews>
  <sheetFormatPr defaultColWidth="9.00390625" defaultRowHeight="13.5"/>
  <cols>
    <col min="1" max="1" width="7.50390625" style="61" customWidth="1"/>
    <col min="2" max="2" width="25.25390625" style="61" customWidth="1"/>
    <col min="3" max="3" width="42.50390625" style="61" customWidth="1"/>
    <col min="4" max="6" width="9.875" style="61" customWidth="1"/>
    <col min="7" max="8" width="3.625" style="61" customWidth="1"/>
    <col min="9" max="16384" width="9.00390625" style="61" customWidth="1"/>
  </cols>
  <sheetData>
    <row r="1" spans="1:44" ht="30" customHeight="1">
      <c r="A1" s="628" t="s">
        <v>228</v>
      </c>
      <c r="B1" s="628"/>
      <c r="C1" s="629"/>
      <c r="D1" s="629"/>
      <c r="E1" s="629"/>
      <c r="F1" s="629"/>
      <c r="G1" s="629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</row>
    <row r="2" spans="3:44" ht="21" customHeight="1" thickBot="1">
      <c r="C2" s="61" t="s">
        <v>229</v>
      </c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</row>
    <row r="3" spans="1:44" ht="22.5" thickBot="1">
      <c r="A3" s="151" t="s">
        <v>231</v>
      </c>
      <c r="B3" s="151" t="s">
        <v>340</v>
      </c>
      <c r="C3" s="189" t="s">
        <v>232</v>
      </c>
      <c r="D3" s="190" t="s">
        <v>233</v>
      </c>
      <c r="E3" s="191" t="s">
        <v>234</v>
      </c>
      <c r="F3" s="192" t="s">
        <v>235</v>
      </c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</row>
    <row r="4" spans="1:44" ht="21" customHeight="1">
      <c r="A4" s="62">
        <v>101</v>
      </c>
      <c r="B4" s="163" t="s">
        <v>229</v>
      </c>
      <c r="C4" s="135" t="s">
        <v>236</v>
      </c>
      <c r="D4" s="63">
        <v>0.2951388888888889</v>
      </c>
      <c r="E4" s="64">
        <v>0.6215277777777778</v>
      </c>
      <c r="F4" s="65">
        <v>0.7256944444444445</v>
      </c>
      <c r="G4" s="66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</row>
    <row r="5" spans="1:44" ht="21" customHeight="1">
      <c r="A5" s="67">
        <v>102</v>
      </c>
      <c r="B5" s="152" t="s">
        <v>229</v>
      </c>
      <c r="C5" s="136" t="s">
        <v>238</v>
      </c>
      <c r="D5" s="68">
        <v>0.2986111111111111</v>
      </c>
      <c r="E5" s="69">
        <v>0.6180555555555556</v>
      </c>
      <c r="F5" s="70">
        <v>0.7222222222222222</v>
      </c>
      <c r="G5" s="66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</row>
    <row r="6" spans="1:44" ht="21" customHeight="1">
      <c r="A6" s="75">
        <v>103</v>
      </c>
      <c r="B6" s="152" t="s">
        <v>229</v>
      </c>
      <c r="C6" s="137" t="s">
        <v>240</v>
      </c>
      <c r="D6" s="76">
        <v>0.3020833333333333</v>
      </c>
      <c r="E6" s="77">
        <v>0.6145833333333334</v>
      </c>
      <c r="F6" s="78">
        <v>0.71875</v>
      </c>
      <c r="G6" s="66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</row>
    <row r="7" spans="1:44" ht="21" customHeight="1">
      <c r="A7" s="67">
        <v>104</v>
      </c>
      <c r="B7" s="152" t="s">
        <v>229</v>
      </c>
      <c r="C7" s="136" t="s">
        <v>242</v>
      </c>
      <c r="D7" s="68">
        <v>0.30416666666666664</v>
      </c>
      <c r="E7" s="69">
        <v>0.6125</v>
      </c>
      <c r="F7" s="70">
        <v>0.7166666666666667</v>
      </c>
      <c r="G7" s="66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</row>
    <row r="8" spans="1:44" ht="21" customHeight="1">
      <c r="A8" s="75">
        <v>105</v>
      </c>
      <c r="B8" s="152" t="s">
        <v>229</v>
      </c>
      <c r="C8" s="137" t="s">
        <v>244</v>
      </c>
      <c r="D8" s="83">
        <v>0.30972222222222223</v>
      </c>
      <c r="E8" s="84">
        <v>0.6069444444444444</v>
      </c>
      <c r="F8" s="85">
        <v>0.7111111111111111</v>
      </c>
      <c r="G8" s="66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</row>
    <row r="9" spans="1:44" ht="21" customHeight="1">
      <c r="A9" s="67">
        <v>106</v>
      </c>
      <c r="B9" s="152" t="s">
        <v>229</v>
      </c>
      <c r="C9" s="136" t="s">
        <v>246</v>
      </c>
      <c r="D9" s="68">
        <v>0.3159722222222222</v>
      </c>
      <c r="E9" s="69">
        <v>0.6006944444444444</v>
      </c>
      <c r="F9" s="70">
        <v>0.7048611111111112</v>
      </c>
      <c r="G9" s="66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</row>
    <row r="10" spans="1:44" ht="21" customHeight="1">
      <c r="A10" s="75">
        <v>107</v>
      </c>
      <c r="B10" s="152" t="s">
        <v>229</v>
      </c>
      <c r="C10" s="137" t="s">
        <v>248</v>
      </c>
      <c r="D10" s="76">
        <v>0.3229166666666667</v>
      </c>
      <c r="E10" s="77">
        <v>0.59375</v>
      </c>
      <c r="F10" s="78">
        <v>0.6979166666666666</v>
      </c>
      <c r="G10" s="66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</row>
    <row r="11" spans="1:44" ht="21" customHeight="1">
      <c r="A11" s="67">
        <v>108</v>
      </c>
      <c r="B11" s="152" t="s">
        <v>229</v>
      </c>
      <c r="C11" s="136" t="s">
        <v>250</v>
      </c>
      <c r="D11" s="68">
        <v>0.3263888888888889</v>
      </c>
      <c r="E11" s="69">
        <v>0.5902777777777778</v>
      </c>
      <c r="F11" s="70">
        <v>0.6944444444444445</v>
      </c>
      <c r="G11" s="66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</row>
    <row r="12" spans="1:44" ht="21" customHeight="1">
      <c r="A12" s="75">
        <v>109</v>
      </c>
      <c r="B12" s="152" t="s">
        <v>229</v>
      </c>
      <c r="C12" s="137" t="s">
        <v>252</v>
      </c>
      <c r="D12" s="76">
        <v>0.33125</v>
      </c>
      <c r="E12" s="77">
        <v>0.5868055555555556</v>
      </c>
      <c r="F12" s="78">
        <v>0.6909722222222222</v>
      </c>
      <c r="G12" s="66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</row>
    <row r="13" spans="1:44" ht="21" customHeight="1" thickBot="1">
      <c r="A13" s="196">
        <v>110</v>
      </c>
      <c r="B13" s="164" t="s">
        <v>229</v>
      </c>
      <c r="C13" s="197" t="s">
        <v>254</v>
      </c>
      <c r="D13" s="198">
        <v>0.3361111111111111</v>
      </c>
      <c r="E13" s="199">
        <v>0.5833333333333334</v>
      </c>
      <c r="F13" s="200">
        <v>0.6875</v>
      </c>
      <c r="G13" s="66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</row>
    <row r="14" spans="1:44" ht="21" customHeight="1">
      <c r="A14" s="179">
        <v>201</v>
      </c>
      <c r="B14" s="159" t="s">
        <v>230</v>
      </c>
      <c r="C14" s="169" t="s">
        <v>237</v>
      </c>
      <c r="D14" s="193">
        <v>0.2847222222222222</v>
      </c>
      <c r="E14" s="194">
        <v>0.6305555555555555</v>
      </c>
      <c r="F14" s="195">
        <v>0.7347222222222222</v>
      </c>
      <c r="G14" s="66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</row>
    <row r="15" spans="1:7" ht="21" customHeight="1">
      <c r="A15" s="71">
        <v>202</v>
      </c>
      <c r="B15" s="152" t="s">
        <v>230</v>
      </c>
      <c r="C15" s="139" t="s">
        <v>239</v>
      </c>
      <c r="D15" s="72">
        <v>0.28958333333333336</v>
      </c>
      <c r="E15" s="73">
        <v>0.6270833333333333</v>
      </c>
      <c r="F15" s="74">
        <v>0.73125</v>
      </c>
      <c r="G15" s="66"/>
    </row>
    <row r="16" spans="1:7" ht="21" customHeight="1">
      <c r="A16" s="79">
        <v>203</v>
      </c>
      <c r="B16" s="152" t="s">
        <v>230</v>
      </c>
      <c r="C16" s="140" t="s">
        <v>241</v>
      </c>
      <c r="D16" s="80">
        <v>0.29375</v>
      </c>
      <c r="E16" s="81">
        <v>0.6236111111111111</v>
      </c>
      <c r="F16" s="82">
        <v>0.7277777777777777</v>
      </c>
      <c r="G16" s="66"/>
    </row>
    <row r="17" spans="1:7" ht="17.25">
      <c r="A17" s="71">
        <v>204</v>
      </c>
      <c r="B17" s="152" t="s">
        <v>230</v>
      </c>
      <c r="C17" s="139" t="s">
        <v>243</v>
      </c>
      <c r="D17" s="72">
        <v>0.29583333333333334</v>
      </c>
      <c r="E17" s="73">
        <v>0.6215277777777778</v>
      </c>
      <c r="F17" s="74">
        <v>0.7256944444444445</v>
      </c>
      <c r="G17" s="66"/>
    </row>
    <row r="18" spans="1:7" ht="17.25">
      <c r="A18" s="79">
        <v>205</v>
      </c>
      <c r="B18" s="152" t="s">
        <v>230</v>
      </c>
      <c r="C18" s="140" t="s">
        <v>245</v>
      </c>
      <c r="D18" s="80">
        <v>0.29791666666666666</v>
      </c>
      <c r="E18" s="81">
        <v>0.6180555555555556</v>
      </c>
      <c r="F18" s="82">
        <v>0.7222222222222222</v>
      </c>
      <c r="G18" s="66"/>
    </row>
    <row r="19" spans="1:7" ht="17.25">
      <c r="A19" s="71">
        <v>206</v>
      </c>
      <c r="B19" s="152" t="s">
        <v>230</v>
      </c>
      <c r="C19" s="139" t="s">
        <v>247</v>
      </c>
      <c r="D19" s="72">
        <v>0.29930555555555555</v>
      </c>
      <c r="E19" s="73">
        <v>0.6145833333333334</v>
      </c>
      <c r="F19" s="74">
        <v>0.71875</v>
      </c>
      <c r="G19" s="66"/>
    </row>
    <row r="20" spans="1:7" ht="17.25">
      <c r="A20" s="79">
        <v>207</v>
      </c>
      <c r="B20" s="152" t="s">
        <v>230</v>
      </c>
      <c r="C20" s="140" t="s">
        <v>249</v>
      </c>
      <c r="D20" s="86">
        <v>0.3013888888888889</v>
      </c>
      <c r="E20" s="81">
        <v>0.611111111111111</v>
      </c>
      <c r="F20" s="82">
        <v>0.7152777777777778</v>
      </c>
      <c r="G20" s="66"/>
    </row>
    <row r="21" spans="1:7" ht="17.25">
      <c r="A21" s="71">
        <v>208</v>
      </c>
      <c r="B21" s="152" t="s">
        <v>230</v>
      </c>
      <c r="C21" s="139" t="s">
        <v>251</v>
      </c>
      <c r="D21" s="87">
        <v>0.3034722222222222</v>
      </c>
      <c r="E21" s="73">
        <v>0.6083333333333333</v>
      </c>
      <c r="F21" s="74">
        <v>0.7125</v>
      </c>
      <c r="G21" s="66"/>
    </row>
    <row r="22" spans="1:7" ht="17.25">
      <c r="A22" s="79">
        <v>209</v>
      </c>
      <c r="B22" s="152" t="s">
        <v>230</v>
      </c>
      <c r="C22" s="140" t="s">
        <v>253</v>
      </c>
      <c r="D22" s="86">
        <v>0.30625</v>
      </c>
      <c r="E22" s="81">
        <v>0.6055555555555555</v>
      </c>
      <c r="F22" s="82">
        <v>0.7097222222222223</v>
      </c>
      <c r="G22" s="66"/>
    </row>
    <row r="23" spans="1:7" ht="17.25">
      <c r="A23" s="71">
        <v>210</v>
      </c>
      <c r="B23" s="152" t="s">
        <v>230</v>
      </c>
      <c r="C23" s="139" t="s">
        <v>255</v>
      </c>
      <c r="D23" s="87">
        <v>0.31180555555555556</v>
      </c>
      <c r="E23" s="73">
        <v>0.6</v>
      </c>
      <c r="F23" s="74">
        <v>0.7041666666666666</v>
      </c>
      <c r="G23" s="66"/>
    </row>
    <row r="24" spans="1:7" ht="17.25">
      <c r="A24" s="79">
        <v>211</v>
      </c>
      <c r="B24" s="152" t="s">
        <v>230</v>
      </c>
      <c r="C24" s="140" t="s">
        <v>257</v>
      </c>
      <c r="D24" s="86">
        <v>0.3138888888888889</v>
      </c>
      <c r="E24" s="81">
        <v>0.5986111111111111</v>
      </c>
      <c r="F24" s="82">
        <v>0.7027777777777778</v>
      </c>
      <c r="G24" s="92"/>
    </row>
    <row r="25" spans="1:7" ht="17.25">
      <c r="A25" s="71">
        <v>212</v>
      </c>
      <c r="B25" s="152" t="s">
        <v>230</v>
      </c>
      <c r="C25" s="139" t="s">
        <v>258</v>
      </c>
      <c r="D25" s="87">
        <v>0.31736111111111115</v>
      </c>
      <c r="E25" s="73">
        <v>0.5958333333333333</v>
      </c>
      <c r="F25" s="74">
        <v>0.7</v>
      </c>
      <c r="G25" s="66"/>
    </row>
    <row r="26" spans="1:7" ht="17.25">
      <c r="A26" s="79">
        <v>213</v>
      </c>
      <c r="B26" s="152" t="s">
        <v>230</v>
      </c>
      <c r="C26" s="140" t="s">
        <v>259</v>
      </c>
      <c r="D26" s="86">
        <v>0.32083333333333336</v>
      </c>
      <c r="E26" s="81">
        <v>0.5923611111111111</v>
      </c>
      <c r="F26" s="82">
        <v>0.6965277777777777</v>
      </c>
      <c r="G26" s="66"/>
    </row>
    <row r="27" spans="1:7" ht="17.25">
      <c r="A27" s="71">
        <v>214</v>
      </c>
      <c r="B27" s="152" t="s">
        <v>230</v>
      </c>
      <c r="C27" s="139" t="s">
        <v>260</v>
      </c>
      <c r="D27" s="87">
        <v>0.32430555555555557</v>
      </c>
      <c r="E27" s="73">
        <v>0.5888888888888889</v>
      </c>
      <c r="F27" s="74">
        <v>0.6930555555555555</v>
      </c>
      <c r="G27" s="66"/>
    </row>
    <row r="28" spans="1:7" ht="17.25">
      <c r="A28" s="79">
        <v>215</v>
      </c>
      <c r="B28" s="152" t="s">
        <v>230</v>
      </c>
      <c r="C28" s="140" t="s">
        <v>261</v>
      </c>
      <c r="D28" s="86">
        <v>0.32708333333333334</v>
      </c>
      <c r="E28" s="81">
        <v>0.5861111111111111</v>
      </c>
      <c r="F28" s="82">
        <v>0.6902777777777778</v>
      </c>
      <c r="G28" s="66"/>
    </row>
    <row r="29" spans="1:7" ht="17.25">
      <c r="A29" s="71">
        <v>216</v>
      </c>
      <c r="B29" s="152" t="s">
        <v>230</v>
      </c>
      <c r="C29" s="139" t="s">
        <v>262</v>
      </c>
      <c r="D29" s="87">
        <v>0.33194444444444443</v>
      </c>
      <c r="E29" s="73">
        <v>0.5819444444444445</v>
      </c>
      <c r="F29" s="74">
        <v>0.686111111111111</v>
      </c>
      <c r="G29" s="66"/>
    </row>
    <row r="30" spans="1:7" ht="18" thickBot="1">
      <c r="A30" s="91">
        <v>217</v>
      </c>
      <c r="B30" s="154" t="s">
        <v>230</v>
      </c>
      <c r="C30" s="141" t="s">
        <v>263</v>
      </c>
      <c r="D30" s="176">
        <v>0.33888888888888885</v>
      </c>
      <c r="E30" s="177">
        <v>0.5784722222222222</v>
      </c>
      <c r="F30" s="178">
        <v>0.6826388888888889</v>
      </c>
      <c r="G30" s="66"/>
    </row>
    <row r="31" spans="1:7" ht="17.25">
      <c r="A31" s="93">
        <v>301</v>
      </c>
      <c r="B31" s="163" t="s">
        <v>264</v>
      </c>
      <c r="C31" s="142" t="s">
        <v>266</v>
      </c>
      <c r="D31" s="94">
        <v>0.2951388888888889</v>
      </c>
      <c r="E31" s="95">
        <v>0.611111111111111</v>
      </c>
      <c r="F31" s="96">
        <v>0.7152777777777778</v>
      </c>
      <c r="G31" s="66"/>
    </row>
    <row r="32" spans="1:7" ht="17.25">
      <c r="A32" s="97">
        <v>302</v>
      </c>
      <c r="B32" s="152" t="s">
        <v>264</v>
      </c>
      <c r="C32" s="143" t="s">
        <v>268</v>
      </c>
      <c r="D32" s="98">
        <v>0.29791666666666666</v>
      </c>
      <c r="E32" s="99">
        <v>0.607638888888889</v>
      </c>
      <c r="F32" s="100">
        <v>0.7118055555555555</v>
      </c>
      <c r="G32" s="66"/>
    </row>
    <row r="33" spans="1:7" ht="17.25">
      <c r="A33" s="79">
        <v>303</v>
      </c>
      <c r="B33" s="152" t="s">
        <v>264</v>
      </c>
      <c r="C33" s="144" t="s">
        <v>270</v>
      </c>
      <c r="D33" s="105">
        <v>0.30069444444444443</v>
      </c>
      <c r="E33" s="106">
        <v>0.6041666666666666</v>
      </c>
      <c r="F33" s="107">
        <v>0.7083333333333334</v>
      </c>
      <c r="G33" s="66"/>
    </row>
    <row r="34" spans="1:7" ht="17.25">
      <c r="A34" s="97">
        <v>304</v>
      </c>
      <c r="B34" s="152" t="s">
        <v>264</v>
      </c>
      <c r="C34" s="143" t="s">
        <v>272</v>
      </c>
      <c r="D34" s="98">
        <v>0.30416666666666664</v>
      </c>
      <c r="E34" s="99">
        <v>0.6013888888888889</v>
      </c>
      <c r="F34" s="100">
        <v>0.7055555555555556</v>
      </c>
      <c r="G34" s="66"/>
    </row>
    <row r="35" spans="1:7" ht="17.25">
      <c r="A35" s="79">
        <v>305</v>
      </c>
      <c r="B35" s="152" t="s">
        <v>264</v>
      </c>
      <c r="C35" s="144" t="s">
        <v>274</v>
      </c>
      <c r="D35" s="105">
        <v>0.3069444444444444</v>
      </c>
      <c r="E35" s="106">
        <v>0.5972222222222222</v>
      </c>
      <c r="F35" s="107">
        <v>0.7013888888888888</v>
      </c>
      <c r="G35" s="66"/>
    </row>
    <row r="36" spans="1:7" ht="17.25">
      <c r="A36" s="97">
        <v>306</v>
      </c>
      <c r="B36" s="152" t="s">
        <v>264</v>
      </c>
      <c r="C36" s="143" t="s">
        <v>276</v>
      </c>
      <c r="D36" s="98">
        <v>0.30833333333333335</v>
      </c>
      <c r="E36" s="99">
        <v>0.5958333333333333</v>
      </c>
      <c r="F36" s="100">
        <v>0.7</v>
      </c>
      <c r="G36" s="66"/>
    </row>
    <row r="37" spans="1:7" ht="17.25">
      <c r="A37" s="79">
        <v>307</v>
      </c>
      <c r="B37" s="152" t="s">
        <v>264</v>
      </c>
      <c r="C37" s="144" t="s">
        <v>278</v>
      </c>
      <c r="D37" s="105">
        <v>0.3104166666666667</v>
      </c>
      <c r="E37" s="106">
        <v>0.5930555555555556</v>
      </c>
      <c r="F37" s="107">
        <v>0.6972222222222223</v>
      </c>
      <c r="G37" s="66"/>
    </row>
    <row r="38" spans="1:7" ht="17.25">
      <c r="A38" s="97">
        <v>308</v>
      </c>
      <c r="B38" s="152" t="s">
        <v>264</v>
      </c>
      <c r="C38" s="143" t="s">
        <v>280</v>
      </c>
      <c r="D38" s="98">
        <v>0.31180555555555556</v>
      </c>
      <c r="E38" s="99">
        <v>0.5916666666666667</v>
      </c>
      <c r="F38" s="100">
        <v>0.6958333333333333</v>
      </c>
      <c r="G38" s="66"/>
    </row>
    <row r="39" spans="1:7" ht="17.25">
      <c r="A39" s="79">
        <v>309</v>
      </c>
      <c r="B39" s="152" t="s">
        <v>264</v>
      </c>
      <c r="C39" s="144" t="s">
        <v>282</v>
      </c>
      <c r="D39" s="105">
        <v>0.3138888888888889</v>
      </c>
      <c r="E39" s="106">
        <v>0.5902777777777778</v>
      </c>
      <c r="F39" s="107">
        <v>0.6944444444444445</v>
      </c>
      <c r="G39" s="66"/>
    </row>
    <row r="40" spans="1:7" ht="17.25">
      <c r="A40" s="97">
        <v>310</v>
      </c>
      <c r="B40" s="152" t="s">
        <v>264</v>
      </c>
      <c r="C40" s="143" t="s">
        <v>284</v>
      </c>
      <c r="D40" s="98">
        <v>0.3194444444444445</v>
      </c>
      <c r="E40" s="99">
        <v>0.5868055555555556</v>
      </c>
      <c r="F40" s="100">
        <v>0.6909722222222222</v>
      </c>
      <c r="G40" s="66"/>
    </row>
    <row r="41" spans="1:7" ht="17.25">
      <c r="A41" s="79">
        <v>311</v>
      </c>
      <c r="B41" s="152" t="s">
        <v>264</v>
      </c>
      <c r="C41" s="144" t="s">
        <v>286</v>
      </c>
      <c r="D41" s="105">
        <v>0.3284722222222222</v>
      </c>
      <c r="E41" s="106">
        <v>0.5833333333333334</v>
      </c>
      <c r="F41" s="107">
        <v>0.6875</v>
      </c>
      <c r="G41" s="66"/>
    </row>
    <row r="42" spans="1:7" ht="18" thickBot="1">
      <c r="A42" s="184">
        <v>312</v>
      </c>
      <c r="B42" s="164" t="s">
        <v>264</v>
      </c>
      <c r="C42" s="185" t="s">
        <v>288</v>
      </c>
      <c r="D42" s="186">
        <v>0.33194444444444443</v>
      </c>
      <c r="E42" s="187">
        <v>0.579861111111111</v>
      </c>
      <c r="F42" s="188">
        <v>0.6840277777777778</v>
      </c>
      <c r="G42" s="92"/>
    </row>
    <row r="43" spans="1:7" ht="17.25">
      <c r="A43" s="179">
        <v>401</v>
      </c>
      <c r="B43" s="159" t="s">
        <v>265</v>
      </c>
      <c r="C43" s="180" t="s">
        <v>267</v>
      </c>
      <c r="D43" s="181">
        <v>0.2916666666666667</v>
      </c>
      <c r="E43" s="182">
        <v>0.6180555555555556</v>
      </c>
      <c r="F43" s="183">
        <v>0.7222222222222222</v>
      </c>
      <c r="G43" s="66"/>
    </row>
    <row r="44" spans="1:7" ht="17.25">
      <c r="A44" s="101">
        <v>402</v>
      </c>
      <c r="B44" s="152" t="s">
        <v>265</v>
      </c>
      <c r="C44" s="145" t="s">
        <v>269</v>
      </c>
      <c r="D44" s="102">
        <v>0.29305555555555557</v>
      </c>
      <c r="E44" s="103">
        <v>0.6152777777777778</v>
      </c>
      <c r="F44" s="104">
        <v>0.7194444444444444</v>
      </c>
      <c r="G44" s="66"/>
    </row>
    <row r="45" spans="1:7" ht="17.25">
      <c r="A45" s="75">
        <v>403</v>
      </c>
      <c r="B45" s="152" t="s">
        <v>265</v>
      </c>
      <c r="C45" s="144" t="s">
        <v>271</v>
      </c>
      <c r="D45" s="108">
        <v>0.29444444444444445</v>
      </c>
      <c r="E45" s="77">
        <v>0.6138888888888888</v>
      </c>
      <c r="F45" s="78">
        <v>0.7180555555555556</v>
      </c>
      <c r="G45" s="66"/>
    </row>
    <row r="46" spans="1:7" ht="17.25">
      <c r="A46" s="101">
        <v>404</v>
      </c>
      <c r="B46" s="152" t="s">
        <v>265</v>
      </c>
      <c r="C46" s="145" t="s">
        <v>273</v>
      </c>
      <c r="D46" s="102">
        <v>0.29583333333333334</v>
      </c>
      <c r="E46" s="103">
        <v>0.6125</v>
      </c>
      <c r="F46" s="104">
        <v>0.7166666666666667</v>
      </c>
      <c r="G46" s="66"/>
    </row>
    <row r="47" spans="1:7" ht="17.25">
      <c r="A47" s="75">
        <v>405</v>
      </c>
      <c r="B47" s="152" t="s">
        <v>265</v>
      </c>
      <c r="C47" s="144" t="s">
        <v>275</v>
      </c>
      <c r="D47" s="108">
        <v>0.2986111111111111</v>
      </c>
      <c r="E47" s="77">
        <v>0.6104166666666667</v>
      </c>
      <c r="F47" s="78">
        <v>0.7145833333333332</v>
      </c>
      <c r="G47" s="66"/>
    </row>
    <row r="48" spans="1:7" ht="17.25">
      <c r="A48" s="101">
        <v>406</v>
      </c>
      <c r="B48" s="152" t="s">
        <v>265</v>
      </c>
      <c r="C48" s="145" t="s">
        <v>277</v>
      </c>
      <c r="D48" s="102">
        <v>0.30277777777777776</v>
      </c>
      <c r="E48" s="103">
        <v>0.607638888888889</v>
      </c>
      <c r="F48" s="104">
        <v>0.7118055555555555</v>
      </c>
      <c r="G48" s="66"/>
    </row>
    <row r="49" spans="1:7" ht="17.25">
      <c r="A49" s="75">
        <v>407</v>
      </c>
      <c r="B49" s="152" t="s">
        <v>265</v>
      </c>
      <c r="C49" s="144" t="s">
        <v>279</v>
      </c>
      <c r="D49" s="108">
        <v>0.3069444444444444</v>
      </c>
      <c r="E49" s="77">
        <v>0.6041666666666666</v>
      </c>
      <c r="F49" s="78">
        <v>0.7083333333333334</v>
      </c>
      <c r="G49" s="66"/>
    </row>
    <row r="50" spans="1:7" ht="17.25">
      <c r="A50" s="101">
        <v>408</v>
      </c>
      <c r="B50" s="152" t="s">
        <v>265</v>
      </c>
      <c r="C50" s="145" t="s">
        <v>281</v>
      </c>
      <c r="D50" s="102">
        <v>0.3090277777777778</v>
      </c>
      <c r="E50" s="103">
        <v>0.6020833333333333</v>
      </c>
      <c r="F50" s="104">
        <v>0.70625</v>
      </c>
      <c r="G50" s="66"/>
    </row>
    <row r="51" spans="1:7" ht="17.25">
      <c r="A51" s="75">
        <v>409</v>
      </c>
      <c r="B51" s="152" t="s">
        <v>265</v>
      </c>
      <c r="C51" s="144" t="s">
        <v>283</v>
      </c>
      <c r="D51" s="108">
        <v>0.31319444444444444</v>
      </c>
      <c r="E51" s="77">
        <v>0.5979166666666667</v>
      </c>
      <c r="F51" s="78">
        <v>0.7020833333333334</v>
      </c>
      <c r="G51" s="66"/>
    </row>
    <row r="52" spans="1:7" ht="17.25">
      <c r="A52" s="101">
        <v>410</v>
      </c>
      <c r="B52" s="152" t="s">
        <v>265</v>
      </c>
      <c r="C52" s="145" t="s">
        <v>285</v>
      </c>
      <c r="D52" s="102">
        <v>0.31875</v>
      </c>
      <c r="E52" s="103">
        <v>0.5923611111111111</v>
      </c>
      <c r="F52" s="104">
        <v>0.6965277777777777</v>
      </c>
      <c r="G52" s="66"/>
    </row>
    <row r="53" spans="1:7" ht="17.25">
      <c r="A53" s="79">
        <v>411</v>
      </c>
      <c r="B53" s="152" t="s">
        <v>265</v>
      </c>
      <c r="C53" s="144" t="s">
        <v>287</v>
      </c>
      <c r="D53" s="109">
        <v>0.3229166666666667</v>
      </c>
      <c r="E53" s="106">
        <v>0.5881944444444445</v>
      </c>
      <c r="F53" s="107">
        <v>0.6923611111111111</v>
      </c>
      <c r="G53" s="66"/>
    </row>
    <row r="54" spans="1:7" ht="17.25">
      <c r="A54" s="101">
        <v>412</v>
      </c>
      <c r="B54" s="152" t="s">
        <v>265</v>
      </c>
      <c r="C54" s="145" t="s">
        <v>289</v>
      </c>
      <c r="D54" s="102">
        <v>0.32569444444444445</v>
      </c>
      <c r="E54" s="103">
        <v>0.5840277777777778</v>
      </c>
      <c r="F54" s="104">
        <v>0.6881944444444444</v>
      </c>
      <c r="G54" s="66"/>
    </row>
    <row r="55" spans="1:7" ht="17.25">
      <c r="A55" s="79">
        <v>413</v>
      </c>
      <c r="B55" s="152" t="s">
        <v>265</v>
      </c>
      <c r="C55" s="144" t="s">
        <v>290</v>
      </c>
      <c r="D55" s="109">
        <v>0.3277777777777778</v>
      </c>
      <c r="E55" s="106">
        <v>0.579861111111111</v>
      </c>
      <c r="F55" s="107">
        <v>0.6840277777777778</v>
      </c>
      <c r="G55" s="66"/>
    </row>
    <row r="56" spans="1:7" ht="18" thickBot="1">
      <c r="A56" s="111">
        <v>414</v>
      </c>
      <c r="B56" s="154" t="s">
        <v>265</v>
      </c>
      <c r="C56" s="146" t="s">
        <v>291</v>
      </c>
      <c r="D56" s="166">
        <v>0.33125</v>
      </c>
      <c r="E56" s="167">
        <v>0.576388888888889</v>
      </c>
      <c r="F56" s="168">
        <v>0.6805555555555555</v>
      </c>
      <c r="G56" s="66"/>
    </row>
    <row r="57" spans="1:7" ht="17.25">
      <c r="A57" s="93">
        <v>501</v>
      </c>
      <c r="B57" s="163" t="s">
        <v>292</v>
      </c>
      <c r="C57" s="142" t="s">
        <v>294</v>
      </c>
      <c r="D57" s="112">
        <v>0.2916666666666667</v>
      </c>
      <c r="E57" s="64">
        <v>0.6284722222222222</v>
      </c>
      <c r="F57" s="65">
        <v>0.7326388888888888</v>
      </c>
      <c r="G57" s="66"/>
    </row>
    <row r="58" spans="1:7" ht="17.25">
      <c r="A58" s="114">
        <v>502</v>
      </c>
      <c r="B58" s="152" t="s">
        <v>292</v>
      </c>
      <c r="C58" s="147" t="s">
        <v>296</v>
      </c>
      <c r="D58" s="115">
        <v>0.2965277777777778</v>
      </c>
      <c r="E58" s="116">
        <v>0.6215277777777778</v>
      </c>
      <c r="F58" s="117">
        <v>0.7256944444444445</v>
      </c>
      <c r="G58" s="66"/>
    </row>
    <row r="59" spans="1:7" ht="17.25">
      <c r="A59" s="79">
        <v>503</v>
      </c>
      <c r="B59" s="152" t="s">
        <v>292</v>
      </c>
      <c r="C59" s="144" t="s">
        <v>298</v>
      </c>
      <c r="D59" s="122">
        <v>0.30069444444444443</v>
      </c>
      <c r="E59" s="77">
        <v>0.6145833333333334</v>
      </c>
      <c r="F59" s="78">
        <v>0.71875</v>
      </c>
      <c r="G59" s="66"/>
    </row>
    <row r="60" spans="1:7" ht="17.25">
      <c r="A60" s="114">
        <v>504</v>
      </c>
      <c r="B60" s="152" t="s">
        <v>292</v>
      </c>
      <c r="C60" s="147" t="s">
        <v>300</v>
      </c>
      <c r="D60" s="115">
        <v>0.3034722222222222</v>
      </c>
      <c r="E60" s="116">
        <v>0.611111111111111</v>
      </c>
      <c r="F60" s="117">
        <v>0.7152777777777778</v>
      </c>
      <c r="G60" s="92"/>
    </row>
    <row r="61" spans="1:7" ht="17.25">
      <c r="A61" s="79">
        <v>505</v>
      </c>
      <c r="B61" s="152" t="s">
        <v>292</v>
      </c>
      <c r="C61" s="144" t="s">
        <v>302</v>
      </c>
      <c r="D61" s="122">
        <v>0.3104166666666667</v>
      </c>
      <c r="E61" s="77">
        <v>0.60625</v>
      </c>
      <c r="F61" s="78">
        <v>0.7104166666666667</v>
      </c>
      <c r="G61" s="66"/>
    </row>
    <row r="62" spans="1:7" ht="17.25">
      <c r="A62" s="114">
        <v>506</v>
      </c>
      <c r="B62" s="152" t="s">
        <v>292</v>
      </c>
      <c r="C62" s="147" t="s">
        <v>304</v>
      </c>
      <c r="D62" s="115">
        <v>0.3125</v>
      </c>
      <c r="E62" s="116">
        <v>0.6041666666666666</v>
      </c>
      <c r="F62" s="117">
        <v>0.7083333333333334</v>
      </c>
      <c r="G62" s="130"/>
    </row>
    <row r="63" spans="1:6" ht="17.25">
      <c r="A63" s="79">
        <v>507</v>
      </c>
      <c r="B63" s="152" t="s">
        <v>292</v>
      </c>
      <c r="C63" s="144" t="s">
        <v>306</v>
      </c>
      <c r="D63" s="123">
        <v>0.3159722222222222</v>
      </c>
      <c r="E63" s="106">
        <v>0.6006944444444444</v>
      </c>
      <c r="F63" s="107">
        <v>0.7048611111111112</v>
      </c>
    </row>
    <row r="64" spans="1:6" ht="17.25">
      <c r="A64" s="114">
        <v>508</v>
      </c>
      <c r="B64" s="152" t="s">
        <v>292</v>
      </c>
      <c r="C64" s="147" t="s">
        <v>308</v>
      </c>
      <c r="D64" s="115">
        <v>0.3263888888888889</v>
      </c>
      <c r="E64" s="116">
        <v>0.59375</v>
      </c>
      <c r="F64" s="117">
        <v>0.6979166666666666</v>
      </c>
    </row>
    <row r="65" spans="1:6" ht="17.25">
      <c r="A65" s="79">
        <v>509</v>
      </c>
      <c r="B65" s="152" t="s">
        <v>292</v>
      </c>
      <c r="C65" s="144" t="s">
        <v>310</v>
      </c>
      <c r="D65" s="123">
        <v>0.3298611111111111</v>
      </c>
      <c r="E65" s="106">
        <v>0.5902777777777778</v>
      </c>
      <c r="F65" s="107">
        <v>0.6944444444444445</v>
      </c>
    </row>
    <row r="66" spans="1:7" ht="17.25">
      <c r="A66" s="114">
        <v>510</v>
      </c>
      <c r="B66" s="152" t="s">
        <v>292</v>
      </c>
      <c r="C66" s="147" t="s">
        <v>312</v>
      </c>
      <c r="D66" s="115">
        <v>0.33194444444444443</v>
      </c>
      <c r="E66" s="116">
        <v>0.5881944444444445</v>
      </c>
      <c r="F66" s="117">
        <v>0.6923611111111111</v>
      </c>
      <c r="G66" s="130"/>
    </row>
    <row r="67" spans="1:7" ht="17.25">
      <c r="A67" s="79">
        <v>511</v>
      </c>
      <c r="B67" s="152" t="s">
        <v>292</v>
      </c>
      <c r="C67" s="144" t="s">
        <v>314</v>
      </c>
      <c r="D67" s="123">
        <v>0.3368055555555556</v>
      </c>
      <c r="E67" s="106">
        <v>0.579861111111111</v>
      </c>
      <c r="F67" s="107">
        <v>0.6840277777777778</v>
      </c>
      <c r="G67" s="130"/>
    </row>
    <row r="68" spans="1:7" ht="18" thickBot="1">
      <c r="A68" s="171">
        <v>512</v>
      </c>
      <c r="B68" s="164" t="s">
        <v>292</v>
      </c>
      <c r="C68" s="172" t="s">
        <v>316</v>
      </c>
      <c r="D68" s="173">
        <v>0.34027777777777773</v>
      </c>
      <c r="E68" s="174">
        <v>0.576388888888889</v>
      </c>
      <c r="F68" s="175">
        <v>0.6805555555555555</v>
      </c>
      <c r="G68" s="130"/>
    </row>
    <row r="69" spans="1:7" ht="17.25">
      <c r="A69" s="158">
        <v>601</v>
      </c>
      <c r="B69" s="159" t="s">
        <v>293</v>
      </c>
      <c r="C69" s="169" t="s">
        <v>295</v>
      </c>
      <c r="D69" s="170">
        <v>0.2902777777777778</v>
      </c>
      <c r="E69" s="161">
        <v>0.6284722222222222</v>
      </c>
      <c r="F69" s="162">
        <v>0.7326388888888888</v>
      </c>
      <c r="G69" s="130"/>
    </row>
    <row r="70" spans="1:7" ht="17.25">
      <c r="A70" s="118">
        <v>602</v>
      </c>
      <c r="B70" s="152" t="s">
        <v>293</v>
      </c>
      <c r="C70" s="148" t="s">
        <v>297</v>
      </c>
      <c r="D70" s="119">
        <v>0.29444444444444445</v>
      </c>
      <c r="E70" s="120">
        <v>0.6243055555555556</v>
      </c>
      <c r="F70" s="121">
        <v>0.7284722222222223</v>
      </c>
      <c r="G70" s="130"/>
    </row>
    <row r="71" spans="1:7" ht="17.25">
      <c r="A71" s="79">
        <v>603</v>
      </c>
      <c r="B71" s="152" t="s">
        <v>293</v>
      </c>
      <c r="C71" s="140" t="s">
        <v>299</v>
      </c>
      <c r="D71" s="109">
        <v>0.2972222222222222</v>
      </c>
      <c r="E71" s="106">
        <v>0.6215277777777778</v>
      </c>
      <c r="F71" s="107">
        <v>0.7256944444444445</v>
      </c>
      <c r="G71" s="130"/>
    </row>
    <row r="72" spans="1:7" ht="17.25">
      <c r="A72" s="118">
        <v>604</v>
      </c>
      <c r="B72" s="152" t="s">
        <v>293</v>
      </c>
      <c r="C72" s="148" t="s">
        <v>301</v>
      </c>
      <c r="D72" s="119">
        <v>0.3020833333333333</v>
      </c>
      <c r="E72" s="120">
        <v>0.6166666666666667</v>
      </c>
      <c r="F72" s="121">
        <v>0.7208333333333333</v>
      </c>
      <c r="G72" s="130"/>
    </row>
    <row r="73" spans="1:7" ht="17.25">
      <c r="A73" s="79">
        <v>605</v>
      </c>
      <c r="B73" s="152" t="s">
        <v>293</v>
      </c>
      <c r="C73" s="140" t="s">
        <v>303</v>
      </c>
      <c r="D73" s="109">
        <v>0.30625</v>
      </c>
      <c r="E73" s="106">
        <v>0.6125</v>
      </c>
      <c r="F73" s="107">
        <v>0.7166666666666667</v>
      </c>
      <c r="G73" s="130"/>
    </row>
    <row r="74" spans="1:7" ht="17.25">
      <c r="A74" s="118">
        <v>606</v>
      </c>
      <c r="B74" s="152" t="s">
        <v>293</v>
      </c>
      <c r="C74" s="148" t="s">
        <v>305</v>
      </c>
      <c r="D74" s="119">
        <v>0.3090277777777778</v>
      </c>
      <c r="E74" s="120">
        <v>0.6097222222222222</v>
      </c>
      <c r="F74" s="121">
        <v>0.7138888888888889</v>
      </c>
      <c r="G74" s="130"/>
    </row>
    <row r="75" spans="1:7" ht="17.25">
      <c r="A75" s="79">
        <v>607</v>
      </c>
      <c r="B75" s="152" t="s">
        <v>293</v>
      </c>
      <c r="C75" s="140" t="s">
        <v>307</v>
      </c>
      <c r="D75" s="109">
        <v>0.3111111111111111</v>
      </c>
      <c r="E75" s="106">
        <v>0.607638888888889</v>
      </c>
      <c r="F75" s="107">
        <v>0.7118055555555555</v>
      </c>
      <c r="G75" s="130"/>
    </row>
    <row r="76" spans="1:7" ht="17.25">
      <c r="A76" s="118">
        <v>608</v>
      </c>
      <c r="B76" s="152" t="s">
        <v>293</v>
      </c>
      <c r="C76" s="148" t="s">
        <v>309</v>
      </c>
      <c r="D76" s="119">
        <v>0.31875</v>
      </c>
      <c r="E76" s="120">
        <v>0.6</v>
      </c>
      <c r="F76" s="121">
        <v>0.7041666666666666</v>
      </c>
      <c r="G76" s="130"/>
    </row>
    <row r="77" spans="1:7" ht="17.25">
      <c r="A77" s="79">
        <v>609</v>
      </c>
      <c r="B77" s="152" t="s">
        <v>293</v>
      </c>
      <c r="C77" s="140" t="s">
        <v>311</v>
      </c>
      <c r="D77" s="109">
        <v>0.3236111111111111</v>
      </c>
      <c r="E77" s="106">
        <v>0.5951388888888889</v>
      </c>
      <c r="F77" s="107">
        <v>0.6993055555555556</v>
      </c>
      <c r="G77" s="130"/>
    </row>
    <row r="78" spans="1:7" ht="17.25">
      <c r="A78" s="118">
        <v>610</v>
      </c>
      <c r="B78" s="152" t="s">
        <v>293</v>
      </c>
      <c r="C78" s="148" t="s">
        <v>313</v>
      </c>
      <c r="D78" s="119">
        <v>0.32569444444444445</v>
      </c>
      <c r="E78" s="120">
        <v>0.5930555555555556</v>
      </c>
      <c r="F78" s="121">
        <v>0.6972222222222223</v>
      </c>
      <c r="G78" s="130"/>
    </row>
    <row r="79" spans="1:7" ht="17.25">
      <c r="A79" s="79">
        <v>611</v>
      </c>
      <c r="B79" s="152" t="s">
        <v>293</v>
      </c>
      <c r="C79" s="140" t="s">
        <v>315</v>
      </c>
      <c r="D79" s="109">
        <v>0.3284722222222222</v>
      </c>
      <c r="E79" s="106">
        <v>0.5902777777777778</v>
      </c>
      <c r="F79" s="107">
        <v>0.6944444444444445</v>
      </c>
      <c r="G79" s="130"/>
    </row>
    <row r="80" spans="1:7" ht="17.25">
      <c r="A80" s="118">
        <v>612</v>
      </c>
      <c r="B80" s="152" t="s">
        <v>293</v>
      </c>
      <c r="C80" s="148" t="s">
        <v>317</v>
      </c>
      <c r="D80" s="119">
        <v>0.33125</v>
      </c>
      <c r="E80" s="120">
        <v>0.5875</v>
      </c>
      <c r="F80" s="121">
        <v>0.6916666666666668</v>
      </c>
      <c r="G80" s="130"/>
    </row>
    <row r="81" spans="1:7" ht="17.25">
      <c r="A81" s="79">
        <v>613</v>
      </c>
      <c r="B81" s="152" t="s">
        <v>293</v>
      </c>
      <c r="C81" s="140" t="s">
        <v>318</v>
      </c>
      <c r="D81" s="109">
        <v>0.3333333333333333</v>
      </c>
      <c r="E81" s="106">
        <v>0.5854166666666667</v>
      </c>
      <c r="F81" s="107">
        <v>0.6895833333333333</v>
      </c>
      <c r="G81" s="130"/>
    </row>
    <row r="82" spans="1:7" ht="17.25">
      <c r="A82" s="118">
        <v>614</v>
      </c>
      <c r="B82" s="152" t="s">
        <v>293</v>
      </c>
      <c r="C82" s="148" t="s">
        <v>319</v>
      </c>
      <c r="D82" s="119">
        <v>0.3361111111111111</v>
      </c>
      <c r="E82" s="120">
        <v>0.5826388888888888</v>
      </c>
      <c r="F82" s="121">
        <v>0.6868055555555556</v>
      </c>
      <c r="G82" s="130"/>
    </row>
    <row r="83" spans="1:7" ht="18" thickBot="1">
      <c r="A83" s="91">
        <v>615</v>
      </c>
      <c r="B83" s="154" t="s">
        <v>293</v>
      </c>
      <c r="C83" s="141" t="s">
        <v>320</v>
      </c>
      <c r="D83" s="155">
        <v>0.3423611111111111</v>
      </c>
      <c r="E83" s="156">
        <v>0.576388888888889</v>
      </c>
      <c r="F83" s="157">
        <v>0.6805555555555555</v>
      </c>
      <c r="G83" s="130"/>
    </row>
    <row r="84" spans="1:7" ht="17.25">
      <c r="A84" s="62">
        <v>701</v>
      </c>
      <c r="B84" s="163" t="s">
        <v>321</v>
      </c>
      <c r="C84" s="138" t="s">
        <v>323</v>
      </c>
      <c r="D84" s="113">
        <v>0.2833333333333333</v>
      </c>
      <c r="E84" s="124"/>
      <c r="F84" s="125"/>
      <c r="G84" s="130"/>
    </row>
    <row r="85" spans="1:7" ht="17.25">
      <c r="A85" s="126">
        <v>702</v>
      </c>
      <c r="B85" s="152" t="s">
        <v>321</v>
      </c>
      <c r="C85" s="149" t="s">
        <v>325</v>
      </c>
      <c r="D85" s="127">
        <v>0.2875</v>
      </c>
      <c r="E85" s="128">
        <v>0.6215277777777778</v>
      </c>
      <c r="F85" s="129">
        <v>0.7243055555555555</v>
      </c>
      <c r="G85" s="130"/>
    </row>
    <row r="86" spans="1:7" ht="17.25">
      <c r="A86" s="75">
        <v>703</v>
      </c>
      <c r="B86" s="152" t="s">
        <v>321</v>
      </c>
      <c r="C86" s="140" t="s">
        <v>326</v>
      </c>
      <c r="D86" s="109">
        <v>0.2902777777777778</v>
      </c>
      <c r="E86" s="106">
        <v>0.61875</v>
      </c>
      <c r="F86" s="107">
        <v>0.7215277777777778</v>
      </c>
      <c r="G86" s="130"/>
    </row>
    <row r="87" spans="1:7" ht="17.25">
      <c r="A87" s="126">
        <v>704</v>
      </c>
      <c r="B87" s="152" t="s">
        <v>321</v>
      </c>
      <c r="C87" s="149" t="s">
        <v>327</v>
      </c>
      <c r="D87" s="127">
        <v>0.2923611111111111</v>
      </c>
      <c r="E87" s="128">
        <v>0.6166666666666667</v>
      </c>
      <c r="F87" s="129">
        <v>0.7194444444444444</v>
      </c>
      <c r="G87" s="130"/>
    </row>
    <row r="88" spans="1:7" ht="17.25">
      <c r="A88" s="79">
        <v>705</v>
      </c>
      <c r="B88" s="152" t="s">
        <v>321</v>
      </c>
      <c r="C88" s="140" t="s">
        <v>328</v>
      </c>
      <c r="D88" s="109">
        <v>0.2986111111111111</v>
      </c>
      <c r="E88" s="106">
        <v>0.6090277777777778</v>
      </c>
      <c r="F88" s="107">
        <v>0.7118055555555555</v>
      </c>
      <c r="G88" s="130"/>
    </row>
    <row r="89" spans="1:7" ht="17.25">
      <c r="A89" s="126">
        <v>706</v>
      </c>
      <c r="B89" s="152" t="s">
        <v>321</v>
      </c>
      <c r="C89" s="149" t="s">
        <v>329</v>
      </c>
      <c r="D89" s="127">
        <v>0.3020833333333333</v>
      </c>
      <c r="E89" s="128">
        <v>0.6055555555555555</v>
      </c>
      <c r="F89" s="129">
        <v>0.7083333333333334</v>
      </c>
      <c r="G89" s="130"/>
    </row>
    <row r="90" spans="1:7" ht="17.25">
      <c r="A90" s="79">
        <v>707</v>
      </c>
      <c r="B90" s="152" t="s">
        <v>321</v>
      </c>
      <c r="C90" s="140" t="s">
        <v>330</v>
      </c>
      <c r="D90" s="109">
        <v>0.30625</v>
      </c>
      <c r="E90" s="106">
        <v>0.6006944444444444</v>
      </c>
      <c r="F90" s="107">
        <v>0.7034722222222222</v>
      </c>
      <c r="G90" s="130"/>
    </row>
    <row r="91" spans="1:7" ht="17.25">
      <c r="A91" s="126">
        <v>708</v>
      </c>
      <c r="B91" s="152" t="s">
        <v>321</v>
      </c>
      <c r="C91" s="149" t="s">
        <v>331</v>
      </c>
      <c r="D91" s="127">
        <v>0.3076388888888889</v>
      </c>
      <c r="E91" s="128">
        <v>0.5986111111111111</v>
      </c>
      <c r="F91" s="129">
        <v>0.7013888888888888</v>
      </c>
      <c r="G91" s="130"/>
    </row>
    <row r="92" spans="1:7" ht="17.25">
      <c r="A92" s="79">
        <v>709</v>
      </c>
      <c r="B92" s="152" t="s">
        <v>321</v>
      </c>
      <c r="C92" s="140" t="s">
        <v>332</v>
      </c>
      <c r="D92" s="109">
        <v>0.3111111111111111</v>
      </c>
      <c r="E92" s="106">
        <v>0.59375</v>
      </c>
      <c r="F92" s="107">
        <v>0.6965277777777777</v>
      </c>
      <c r="G92" s="130"/>
    </row>
    <row r="93" spans="1:7" ht="17.25">
      <c r="A93" s="126">
        <v>710</v>
      </c>
      <c r="B93" s="152" t="s">
        <v>321</v>
      </c>
      <c r="C93" s="149" t="s">
        <v>333</v>
      </c>
      <c r="D93" s="127">
        <v>0.32083333333333336</v>
      </c>
      <c r="E93" s="128">
        <v>0.5868055555555556</v>
      </c>
      <c r="F93" s="129">
        <v>0.6895833333333333</v>
      </c>
      <c r="G93" s="130"/>
    </row>
    <row r="94" spans="1:7" ht="17.25">
      <c r="A94" s="79">
        <v>711</v>
      </c>
      <c r="B94" s="152" t="s">
        <v>321</v>
      </c>
      <c r="C94" s="140" t="s">
        <v>334</v>
      </c>
      <c r="D94" s="109">
        <v>0.325</v>
      </c>
      <c r="E94" s="106">
        <v>0.5819444444444445</v>
      </c>
      <c r="F94" s="107">
        <v>0.6847222222222222</v>
      </c>
      <c r="G94" s="130"/>
    </row>
    <row r="95" spans="1:7" ht="17.25">
      <c r="A95" s="126">
        <v>712</v>
      </c>
      <c r="B95" s="152" t="s">
        <v>321</v>
      </c>
      <c r="C95" s="149" t="s">
        <v>335</v>
      </c>
      <c r="D95" s="127">
        <v>0.32916666666666666</v>
      </c>
      <c r="E95" s="128">
        <v>0.5777777777777778</v>
      </c>
      <c r="F95" s="129">
        <v>0.6805555555555555</v>
      </c>
      <c r="G95" s="130"/>
    </row>
    <row r="96" spans="1:7" ht="18" thickBot="1">
      <c r="A96" s="110">
        <v>713</v>
      </c>
      <c r="B96" s="164" t="s">
        <v>321</v>
      </c>
      <c r="C96" s="165" t="s">
        <v>337</v>
      </c>
      <c r="D96" s="88">
        <v>0.3333333333333333</v>
      </c>
      <c r="E96" s="89">
        <v>0.5743055555555555</v>
      </c>
      <c r="F96" s="90">
        <v>0.6770833333333334</v>
      </c>
      <c r="G96" s="130"/>
    </row>
    <row r="97" spans="1:7" ht="17.25">
      <c r="A97" s="158">
        <v>801</v>
      </c>
      <c r="B97" s="159" t="s">
        <v>322</v>
      </c>
      <c r="C97" s="160" t="s">
        <v>324</v>
      </c>
      <c r="D97" s="161">
        <v>0.34722222222222227</v>
      </c>
      <c r="E97" s="161">
        <v>0.5729166666666666</v>
      </c>
      <c r="F97" s="162">
        <v>0.6770833333333334</v>
      </c>
      <c r="G97" s="130"/>
    </row>
    <row r="98" spans="1:7" ht="18" thickBot="1">
      <c r="A98" s="134"/>
      <c r="B98" s="153"/>
      <c r="C98" s="150" t="s">
        <v>256</v>
      </c>
      <c r="D98" s="131">
        <v>0.3645833333333333</v>
      </c>
      <c r="E98" s="131">
        <v>0.5625</v>
      </c>
      <c r="F98" s="132">
        <v>0.6666666666666666</v>
      </c>
      <c r="G98" s="130"/>
    </row>
    <row r="99" spans="1:7" ht="17.25">
      <c r="A99" s="630" t="s">
        <v>336</v>
      </c>
      <c r="B99" s="630"/>
      <c r="C99" s="630"/>
      <c r="D99" s="630"/>
      <c r="E99" s="630"/>
      <c r="F99" s="630"/>
      <c r="G99" s="130"/>
    </row>
    <row r="100" spans="1:7" ht="17.25">
      <c r="A100" s="630" t="s">
        <v>338</v>
      </c>
      <c r="B100" s="630"/>
      <c r="C100" s="630"/>
      <c r="D100" s="630"/>
      <c r="E100" s="630"/>
      <c r="F100" s="630"/>
      <c r="G100" s="130"/>
    </row>
    <row r="101" spans="1:7" ht="17.25">
      <c r="A101" s="630" t="s">
        <v>339</v>
      </c>
      <c r="B101" s="630"/>
      <c r="C101" s="630"/>
      <c r="D101" s="630"/>
      <c r="E101" s="630"/>
      <c r="F101" s="630"/>
      <c r="G101" s="130"/>
    </row>
    <row r="102" spans="1:7" ht="17.25">
      <c r="A102" s="130"/>
      <c r="B102" s="130"/>
      <c r="C102" s="130"/>
      <c r="D102" s="130"/>
      <c r="E102" s="130"/>
      <c r="F102" s="130"/>
      <c r="G102" s="130"/>
    </row>
    <row r="103" spans="1:7" ht="17.25">
      <c r="A103" s="130"/>
      <c r="B103" s="130"/>
      <c r="C103" s="130"/>
      <c r="D103" s="130"/>
      <c r="E103" s="130"/>
      <c r="F103" s="130"/>
      <c r="G103" s="130"/>
    </row>
    <row r="104" spans="1:7" ht="17.25">
      <c r="A104" s="130"/>
      <c r="B104" s="130"/>
      <c r="C104" s="130"/>
      <c r="D104" s="130"/>
      <c r="E104" s="130"/>
      <c r="F104" s="130"/>
      <c r="G104" s="130"/>
    </row>
    <row r="105" spans="1:7" ht="17.25">
      <c r="A105" s="130"/>
      <c r="B105" s="130"/>
      <c r="C105" s="130"/>
      <c r="D105" s="130"/>
      <c r="E105" s="130"/>
      <c r="F105" s="130"/>
      <c r="G105" s="130"/>
    </row>
    <row r="106" spans="1:7" ht="17.25">
      <c r="A106" s="130"/>
      <c r="B106" s="130"/>
      <c r="C106" s="130"/>
      <c r="D106" s="130"/>
      <c r="E106" s="130"/>
      <c r="F106" s="130"/>
      <c r="G106" s="130"/>
    </row>
    <row r="107" spans="1:7" ht="17.25">
      <c r="A107" s="130"/>
      <c r="B107" s="130"/>
      <c r="C107" s="130"/>
      <c r="D107" s="130"/>
      <c r="E107" s="130"/>
      <c r="F107" s="130"/>
      <c r="G107" s="130"/>
    </row>
    <row r="108" spans="1:7" ht="17.25">
      <c r="A108" s="130"/>
      <c r="B108" s="130"/>
      <c r="C108" s="130"/>
      <c r="D108" s="130"/>
      <c r="E108" s="130"/>
      <c r="F108" s="130"/>
      <c r="G108" s="130"/>
    </row>
    <row r="109" spans="1:7" ht="17.25">
      <c r="A109" s="130"/>
      <c r="B109" s="130"/>
      <c r="C109" s="130"/>
      <c r="D109" s="130"/>
      <c r="E109" s="130"/>
      <c r="F109" s="130"/>
      <c r="G109" s="130"/>
    </row>
    <row r="110" spans="1:7" ht="17.25">
      <c r="A110" s="130"/>
      <c r="B110" s="130"/>
      <c r="C110" s="130"/>
      <c r="D110" s="130"/>
      <c r="E110" s="130"/>
      <c r="F110" s="130"/>
      <c r="G110" s="130"/>
    </row>
    <row r="111" spans="1:7" ht="17.25">
      <c r="A111" s="130"/>
      <c r="B111" s="130"/>
      <c r="C111" s="130"/>
      <c r="D111" s="130"/>
      <c r="E111" s="130"/>
      <c r="F111" s="130"/>
      <c r="G111" s="130"/>
    </row>
    <row r="112" spans="1:7" ht="17.25">
      <c r="A112" s="130"/>
      <c r="B112" s="130"/>
      <c r="C112" s="130"/>
      <c r="D112" s="130"/>
      <c r="E112" s="130"/>
      <c r="F112" s="130"/>
      <c r="G112" s="130"/>
    </row>
    <row r="113" spans="1:7" ht="17.25">
      <c r="A113" s="130"/>
      <c r="B113" s="130"/>
      <c r="C113" s="130"/>
      <c r="D113" s="130"/>
      <c r="E113" s="130"/>
      <c r="F113" s="130"/>
      <c r="G113" s="130"/>
    </row>
    <row r="114" spans="1:6" ht="17.25">
      <c r="A114" s="130"/>
      <c r="B114" s="130"/>
      <c r="C114" s="130"/>
      <c r="D114" s="130"/>
      <c r="E114" s="130"/>
      <c r="F114" s="130"/>
    </row>
    <row r="115" spans="1:6" ht="17.25">
      <c r="A115" s="130"/>
      <c r="B115" s="130"/>
      <c r="C115" s="130"/>
      <c r="D115" s="130"/>
      <c r="E115" s="130"/>
      <c r="F115" s="130"/>
    </row>
  </sheetData>
  <sheetProtection password="CA69" sheet="1" objects="1" scenarios="1"/>
  <mergeCells count="4">
    <mergeCell ref="A1:G1"/>
    <mergeCell ref="A99:F99"/>
    <mergeCell ref="A100:F100"/>
    <mergeCell ref="A101:F10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U281"/>
  <sheetViews>
    <sheetView zoomScalePageLayoutView="0" workbookViewId="0" topLeftCell="A11">
      <selection activeCell="P31" sqref="P31"/>
    </sheetView>
  </sheetViews>
  <sheetFormatPr defaultColWidth="9.00390625" defaultRowHeight="13.5"/>
  <cols>
    <col min="1" max="1" width="5.375" style="0" customWidth="1"/>
    <col min="2" max="2" width="15.25390625" style="0" customWidth="1"/>
    <col min="3" max="6" width="5.625" style="0" customWidth="1"/>
    <col min="8" max="8" width="28.00390625" style="350" customWidth="1"/>
    <col min="9" max="9" width="21.00390625" style="350" customWidth="1"/>
  </cols>
  <sheetData>
    <row r="1" spans="1:21" ht="14.25" thickBot="1">
      <c r="A1" s="632" t="s">
        <v>0</v>
      </c>
      <c r="B1" s="632"/>
      <c r="C1" s="2"/>
      <c r="D1" s="2"/>
      <c r="E1" s="2"/>
      <c r="F1" s="2"/>
      <c r="G1" s="34" t="s">
        <v>1</v>
      </c>
      <c r="H1" s="34" t="s">
        <v>2</v>
      </c>
      <c r="I1" s="34" t="s">
        <v>3</v>
      </c>
      <c r="J1" s="34" t="s">
        <v>4</v>
      </c>
      <c r="K1" s="34" t="s">
        <v>5</v>
      </c>
      <c r="L1" s="34" t="s">
        <v>6</v>
      </c>
      <c r="M1" s="41">
        <v>3</v>
      </c>
      <c r="N1" s="41">
        <v>4</v>
      </c>
      <c r="O1" s="41">
        <v>5</v>
      </c>
      <c r="P1" s="352" t="s">
        <v>7</v>
      </c>
      <c r="Q1" s="2"/>
      <c r="R1" s="2" t="s">
        <v>472</v>
      </c>
      <c r="S1" s="2" t="s">
        <v>9</v>
      </c>
      <c r="U1" s="52" t="s">
        <v>168</v>
      </c>
    </row>
    <row r="2" spans="1:21" ht="13.5">
      <c r="A2" s="4" t="s">
        <v>474</v>
      </c>
      <c r="B2" s="5" t="s">
        <v>10</v>
      </c>
      <c r="C2" s="2"/>
      <c r="D2" s="2"/>
      <c r="E2" s="2"/>
      <c r="F2" s="2"/>
      <c r="G2" s="333" t="s">
        <v>381</v>
      </c>
      <c r="H2" s="345" t="s">
        <v>481</v>
      </c>
      <c r="I2" s="345" t="s">
        <v>11</v>
      </c>
      <c r="J2" s="353" t="str">
        <f>CONCATENATE($M$1,G2)</f>
        <v>3A-1</v>
      </c>
      <c r="K2" s="353" t="str">
        <f>CONCATENATE($N$1,G2)</f>
        <v>4A-1</v>
      </c>
      <c r="L2" s="353" t="str">
        <f>CONCATENATE($O$1,G2)</f>
        <v>5A-1</v>
      </c>
      <c r="M2" s="35" t="s">
        <v>12</v>
      </c>
      <c r="N2" s="35" t="s">
        <v>13</v>
      </c>
      <c r="O2" s="35" t="s">
        <v>13</v>
      </c>
      <c r="P2" s="334">
        <v>30</v>
      </c>
      <c r="Q2" s="2"/>
      <c r="R2" s="2" t="str">
        <f>J2</f>
        <v>3A-1</v>
      </c>
      <c r="S2" s="2" t="str">
        <f>IF(M2="×","不開講",M2)</f>
        <v>○</v>
      </c>
      <c r="U2">
        <v>1</v>
      </c>
    </row>
    <row r="3" spans="1:21" ht="13.5">
      <c r="A3" s="6">
        <v>1</v>
      </c>
      <c r="B3" s="7" t="s">
        <v>14</v>
      </c>
      <c r="C3" s="2"/>
      <c r="D3" s="2"/>
      <c r="E3" s="2"/>
      <c r="F3" s="2"/>
      <c r="G3" s="333" t="s">
        <v>382</v>
      </c>
      <c r="H3" s="345" t="s">
        <v>15</v>
      </c>
      <c r="I3" s="345" t="s">
        <v>16</v>
      </c>
      <c r="J3" s="353" t="str">
        <f aca="true" t="shared" si="0" ref="J3:J66">CONCATENATE($M$1,G3)</f>
        <v>3A-2</v>
      </c>
      <c r="K3" s="353" t="str">
        <f aca="true" t="shared" si="1" ref="K3:K66">CONCATENATE($N$1,G3)</f>
        <v>4A-2</v>
      </c>
      <c r="L3" s="353" t="str">
        <f aca="true" t="shared" si="2" ref="L3:L66">CONCATENATE($O$1,G3)</f>
        <v>5A-2</v>
      </c>
      <c r="M3" s="35" t="s">
        <v>12</v>
      </c>
      <c r="N3" s="35" t="s">
        <v>13</v>
      </c>
      <c r="O3" s="35" t="s">
        <v>13</v>
      </c>
      <c r="P3" s="334">
        <v>30</v>
      </c>
      <c r="Q3" s="2"/>
      <c r="R3" s="2" t="str">
        <f aca="true" t="shared" si="3" ref="R3:R66">J3</f>
        <v>3A-2</v>
      </c>
      <c r="S3" s="2" t="str">
        <f aca="true" t="shared" si="4" ref="S3:S66">IF(M3="×","不開講",M3)</f>
        <v>○</v>
      </c>
      <c r="U3">
        <v>2</v>
      </c>
    </row>
    <row r="4" spans="1:21" ht="13.5">
      <c r="A4" s="6">
        <v>2</v>
      </c>
      <c r="B4" s="7" t="s">
        <v>17</v>
      </c>
      <c r="C4" s="2"/>
      <c r="D4" s="2"/>
      <c r="E4" s="2"/>
      <c r="F4" s="2"/>
      <c r="G4" s="333" t="s">
        <v>383</v>
      </c>
      <c r="H4" s="345" t="s">
        <v>18</v>
      </c>
      <c r="I4" s="345" t="s">
        <v>19</v>
      </c>
      <c r="J4" s="353" t="str">
        <f t="shared" si="0"/>
        <v>3A-3</v>
      </c>
      <c r="K4" s="353" t="str">
        <f t="shared" si="1"/>
        <v>4A-3</v>
      </c>
      <c r="L4" s="353" t="str">
        <f t="shared" si="2"/>
        <v>5A-3</v>
      </c>
      <c r="M4" s="35" t="s">
        <v>12</v>
      </c>
      <c r="N4" s="35" t="s">
        <v>12</v>
      </c>
      <c r="O4" s="35" t="s">
        <v>12</v>
      </c>
      <c r="P4" s="334">
        <v>40</v>
      </c>
      <c r="Q4" s="2"/>
      <c r="R4" s="2" t="str">
        <f t="shared" si="3"/>
        <v>3A-3</v>
      </c>
      <c r="S4" s="2" t="str">
        <f t="shared" si="4"/>
        <v>○</v>
      </c>
      <c r="U4">
        <v>3</v>
      </c>
    </row>
    <row r="5" spans="1:19" ht="13.5">
      <c r="A5" s="6">
        <v>3</v>
      </c>
      <c r="B5" s="7" t="s">
        <v>20</v>
      </c>
      <c r="C5" s="2"/>
      <c r="D5" s="2"/>
      <c r="E5" s="2"/>
      <c r="F5" s="2"/>
      <c r="G5" s="335" t="s">
        <v>384</v>
      </c>
      <c r="H5" s="345" t="s">
        <v>482</v>
      </c>
      <c r="I5" s="346" t="s">
        <v>544</v>
      </c>
      <c r="J5" s="353" t="str">
        <f t="shared" si="0"/>
        <v>3A-4</v>
      </c>
      <c r="K5" s="353" t="str">
        <f t="shared" si="1"/>
        <v>4A-4</v>
      </c>
      <c r="L5" s="353" t="str">
        <f t="shared" si="2"/>
        <v>5A-4</v>
      </c>
      <c r="M5" s="37" t="s">
        <v>12</v>
      </c>
      <c r="N5" s="37" t="s">
        <v>13</v>
      </c>
      <c r="O5" s="37" t="s">
        <v>12</v>
      </c>
      <c r="P5" s="336">
        <v>10</v>
      </c>
      <c r="Q5" s="2"/>
      <c r="R5" s="2" t="str">
        <f t="shared" si="3"/>
        <v>3A-4</v>
      </c>
      <c r="S5" s="2" t="str">
        <f t="shared" si="4"/>
        <v>○</v>
      </c>
    </row>
    <row r="6" spans="1:21" ht="13.5">
      <c r="A6" s="6">
        <v>4</v>
      </c>
      <c r="B6" s="7" t="s">
        <v>21</v>
      </c>
      <c r="C6" s="2"/>
      <c r="D6" s="2"/>
      <c r="E6" s="2"/>
      <c r="F6" s="2"/>
      <c r="G6" s="333" t="s">
        <v>385</v>
      </c>
      <c r="H6" s="345" t="s">
        <v>22</v>
      </c>
      <c r="I6" s="345" t="s">
        <v>23</v>
      </c>
      <c r="J6" s="353" t="str">
        <f t="shared" si="0"/>
        <v>3A-5</v>
      </c>
      <c r="K6" s="353" t="str">
        <f t="shared" si="1"/>
        <v>4A-5</v>
      </c>
      <c r="L6" s="353" t="str">
        <f t="shared" si="2"/>
        <v>5A-5</v>
      </c>
      <c r="M6" s="35" t="s">
        <v>12</v>
      </c>
      <c r="N6" s="35" t="s">
        <v>12</v>
      </c>
      <c r="O6" s="35" t="s">
        <v>12</v>
      </c>
      <c r="P6" s="334">
        <v>40</v>
      </c>
      <c r="Q6" s="2"/>
      <c r="R6" s="2" t="str">
        <f t="shared" si="3"/>
        <v>3A-5</v>
      </c>
      <c r="S6" s="2" t="str">
        <f t="shared" si="4"/>
        <v>○</v>
      </c>
      <c r="U6" s="53" t="s">
        <v>169</v>
      </c>
    </row>
    <row r="7" spans="1:21" ht="13.5">
      <c r="A7" s="6">
        <v>5</v>
      </c>
      <c r="B7" s="7" t="s">
        <v>24</v>
      </c>
      <c r="C7" s="2"/>
      <c r="D7" s="2"/>
      <c r="E7" s="2"/>
      <c r="F7" s="2"/>
      <c r="G7" s="335" t="s">
        <v>386</v>
      </c>
      <c r="H7" s="346" t="s">
        <v>25</v>
      </c>
      <c r="I7" s="346" t="s">
        <v>483</v>
      </c>
      <c r="J7" s="353" t="str">
        <f t="shared" si="0"/>
        <v>3A-6</v>
      </c>
      <c r="K7" s="353" t="str">
        <f t="shared" si="1"/>
        <v>4A-6</v>
      </c>
      <c r="L7" s="353" t="str">
        <f t="shared" si="2"/>
        <v>5A-6</v>
      </c>
      <c r="M7" s="37" t="s">
        <v>12</v>
      </c>
      <c r="N7" s="37" t="s">
        <v>12</v>
      </c>
      <c r="O7" s="37" t="s">
        <v>13</v>
      </c>
      <c r="P7" s="336">
        <v>15</v>
      </c>
      <c r="Q7" s="2"/>
      <c r="R7" s="2" t="str">
        <f t="shared" si="3"/>
        <v>3A-6</v>
      </c>
      <c r="S7" s="2" t="str">
        <f t="shared" si="4"/>
        <v>○</v>
      </c>
      <c r="U7" t="s">
        <v>170</v>
      </c>
    </row>
    <row r="8" spans="1:21" ht="13.5">
      <c r="A8" s="6">
        <v>6</v>
      </c>
      <c r="B8" s="7" t="s">
        <v>26</v>
      </c>
      <c r="C8" s="2"/>
      <c r="D8" s="2"/>
      <c r="E8" s="2"/>
      <c r="F8" s="2"/>
      <c r="G8" s="333" t="s">
        <v>387</v>
      </c>
      <c r="H8" s="345" t="s">
        <v>484</v>
      </c>
      <c r="I8" s="345" t="s">
        <v>27</v>
      </c>
      <c r="J8" s="353" t="str">
        <f t="shared" si="0"/>
        <v>3A-7</v>
      </c>
      <c r="K8" s="353" t="str">
        <f t="shared" si="1"/>
        <v>4A-7</v>
      </c>
      <c r="L8" s="353" t="str">
        <f t="shared" si="2"/>
        <v>5A-7</v>
      </c>
      <c r="M8" s="35" t="s">
        <v>13</v>
      </c>
      <c r="N8" s="35" t="s">
        <v>12</v>
      </c>
      <c r="O8" s="35" t="s">
        <v>12</v>
      </c>
      <c r="P8" s="334">
        <v>20</v>
      </c>
      <c r="Q8" s="2"/>
      <c r="R8" s="2" t="str">
        <f t="shared" si="3"/>
        <v>3A-7</v>
      </c>
      <c r="S8" s="2" t="str">
        <f t="shared" si="4"/>
        <v>不開講</v>
      </c>
      <c r="U8" t="s">
        <v>171</v>
      </c>
    </row>
    <row r="9" spans="1:19" ht="13.5">
      <c r="A9" s="6">
        <v>7</v>
      </c>
      <c r="B9" s="7" t="s">
        <v>28</v>
      </c>
      <c r="C9" s="2"/>
      <c r="D9" s="2"/>
      <c r="E9" s="2"/>
      <c r="F9" s="2"/>
      <c r="G9" s="333" t="s">
        <v>388</v>
      </c>
      <c r="H9" s="345" t="s">
        <v>485</v>
      </c>
      <c r="I9" s="345" t="s">
        <v>486</v>
      </c>
      <c r="J9" s="353" t="str">
        <f t="shared" si="0"/>
        <v>3A-8</v>
      </c>
      <c r="K9" s="353" t="str">
        <f t="shared" si="1"/>
        <v>4A-8</v>
      </c>
      <c r="L9" s="353" t="str">
        <f t="shared" si="2"/>
        <v>5A-8</v>
      </c>
      <c r="M9" s="35" t="s">
        <v>12</v>
      </c>
      <c r="N9" s="35" t="s">
        <v>12</v>
      </c>
      <c r="O9" s="35" t="s">
        <v>12</v>
      </c>
      <c r="P9" s="334">
        <v>16</v>
      </c>
      <c r="Q9" s="2"/>
      <c r="R9" s="2" t="str">
        <f t="shared" si="3"/>
        <v>3A-8</v>
      </c>
      <c r="S9" s="2" t="str">
        <f t="shared" si="4"/>
        <v>○</v>
      </c>
    </row>
    <row r="10" spans="1:21" ht="13.5">
      <c r="A10" s="6">
        <v>8</v>
      </c>
      <c r="B10" s="7" t="s">
        <v>29</v>
      </c>
      <c r="C10" s="2"/>
      <c r="D10" s="2"/>
      <c r="E10" s="2"/>
      <c r="F10" s="2"/>
      <c r="G10" s="333" t="s">
        <v>389</v>
      </c>
      <c r="H10" s="345" t="s">
        <v>487</v>
      </c>
      <c r="I10" s="345" t="s">
        <v>30</v>
      </c>
      <c r="J10" s="353" t="str">
        <f t="shared" si="0"/>
        <v>3A-9</v>
      </c>
      <c r="K10" s="353" t="str">
        <f t="shared" si="1"/>
        <v>4A-9</v>
      </c>
      <c r="L10" s="353" t="str">
        <f t="shared" si="2"/>
        <v>5A-9</v>
      </c>
      <c r="M10" s="35" t="s">
        <v>12</v>
      </c>
      <c r="N10" s="35" t="s">
        <v>12</v>
      </c>
      <c r="O10" s="35" t="s">
        <v>12</v>
      </c>
      <c r="P10" s="334">
        <v>20</v>
      </c>
      <c r="Q10" s="2"/>
      <c r="R10" s="2" t="str">
        <f t="shared" si="3"/>
        <v>3A-9</v>
      </c>
      <c r="S10" s="2" t="str">
        <f t="shared" si="4"/>
        <v>○</v>
      </c>
      <c r="U10" s="53" t="s">
        <v>172</v>
      </c>
    </row>
    <row r="11" spans="1:21" ht="13.5">
      <c r="A11" s="6">
        <v>9</v>
      </c>
      <c r="B11" s="7" t="s">
        <v>31</v>
      </c>
      <c r="C11" s="2"/>
      <c r="D11" s="2"/>
      <c r="E11" s="2"/>
      <c r="F11" s="2"/>
      <c r="G11" s="335" t="s">
        <v>390</v>
      </c>
      <c r="H11" s="346" t="s">
        <v>32</v>
      </c>
      <c r="I11" s="346" t="s">
        <v>488</v>
      </c>
      <c r="J11" s="353" t="str">
        <f t="shared" si="0"/>
        <v>3A-10</v>
      </c>
      <c r="K11" s="353" t="str">
        <f t="shared" si="1"/>
        <v>4A-10</v>
      </c>
      <c r="L11" s="353" t="str">
        <f t="shared" si="2"/>
        <v>5A-10</v>
      </c>
      <c r="M11" s="37" t="s">
        <v>13</v>
      </c>
      <c r="N11" s="37" t="s">
        <v>12</v>
      </c>
      <c r="O11" s="37" t="s">
        <v>13</v>
      </c>
      <c r="P11" s="336">
        <v>12</v>
      </c>
      <c r="Q11" s="2"/>
      <c r="R11" s="2" t="str">
        <f t="shared" si="3"/>
        <v>3A-10</v>
      </c>
      <c r="S11" s="2" t="str">
        <f t="shared" si="4"/>
        <v>不開講</v>
      </c>
      <c r="U11" t="s">
        <v>173</v>
      </c>
    </row>
    <row r="12" spans="1:21" ht="13.5">
      <c r="A12" s="6">
        <v>10</v>
      </c>
      <c r="B12" s="7" t="s">
        <v>33</v>
      </c>
      <c r="C12" s="2"/>
      <c r="D12" s="2"/>
      <c r="E12" s="2"/>
      <c r="F12" s="2"/>
      <c r="G12" s="333" t="s">
        <v>391</v>
      </c>
      <c r="H12" s="345" t="s">
        <v>34</v>
      </c>
      <c r="I12" s="345" t="s">
        <v>35</v>
      </c>
      <c r="J12" s="353" t="str">
        <f t="shared" si="0"/>
        <v>3A-11</v>
      </c>
      <c r="K12" s="353" t="str">
        <f t="shared" si="1"/>
        <v>4A-11</v>
      </c>
      <c r="L12" s="353" t="str">
        <f t="shared" si="2"/>
        <v>5A-11</v>
      </c>
      <c r="M12" s="35" t="s">
        <v>12</v>
      </c>
      <c r="N12" s="35" t="s">
        <v>13</v>
      </c>
      <c r="O12" s="35" t="s">
        <v>12</v>
      </c>
      <c r="P12" s="334">
        <v>10</v>
      </c>
      <c r="Q12" s="2"/>
      <c r="R12" s="2" t="str">
        <f t="shared" si="3"/>
        <v>3A-11</v>
      </c>
      <c r="S12" s="2" t="str">
        <f t="shared" si="4"/>
        <v>○</v>
      </c>
      <c r="U12" t="s">
        <v>174</v>
      </c>
    </row>
    <row r="13" spans="1:21" ht="13.5">
      <c r="A13" s="6">
        <v>11</v>
      </c>
      <c r="B13" s="7" t="s">
        <v>473</v>
      </c>
      <c r="C13" s="2"/>
      <c r="D13" s="2"/>
      <c r="E13" s="2"/>
      <c r="F13" s="2"/>
      <c r="G13" s="333" t="s">
        <v>392</v>
      </c>
      <c r="H13" s="345" t="s">
        <v>489</v>
      </c>
      <c r="I13" s="345" t="s">
        <v>36</v>
      </c>
      <c r="J13" s="353" t="str">
        <f t="shared" si="0"/>
        <v>3A-12</v>
      </c>
      <c r="K13" s="353" t="str">
        <f t="shared" si="1"/>
        <v>4A-12</v>
      </c>
      <c r="L13" s="353" t="str">
        <f t="shared" si="2"/>
        <v>5A-12</v>
      </c>
      <c r="M13" s="35" t="s">
        <v>12</v>
      </c>
      <c r="N13" s="35" t="s">
        <v>12</v>
      </c>
      <c r="O13" s="35" t="s">
        <v>13</v>
      </c>
      <c r="P13" s="334">
        <v>25</v>
      </c>
      <c r="Q13" s="2"/>
      <c r="R13" s="2" t="str">
        <f t="shared" si="3"/>
        <v>3A-12</v>
      </c>
      <c r="S13" s="2" t="str">
        <f t="shared" si="4"/>
        <v>○</v>
      </c>
      <c r="U13" t="s">
        <v>175</v>
      </c>
    </row>
    <row r="14" spans="1:21" ht="14.25" thickBot="1">
      <c r="A14" s="8">
        <v>12</v>
      </c>
      <c r="B14" s="9" t="s">
        <v>380</v>
      </c>
      <c r="C14" s="2"/>
      <c r="D14" s="2"/>
      <c r="E14" s="2"/>
      <c r="F14" s="2"/>
      <c r="G14" s="333" t="s">
        <v>393</v>
      </c>
      <c r="H14" s="345" t="s">
        <v>490</v>
      </c>
      <c r="I14" s="345" t="s">
        <v>37</v>
      </c>
      <c r="J14" s="353" t="str">
        <f t="shared" si="0"/>
        <v>3A-13</v>
      </c>
      <c r="K14" s="353" t="str">
        <f t="shared" si="1"/>
        <v>4A-13</v>
      </c>
      <c r="L14" s="353" t="str">
        <f t="shared" si="2"/>
        <v>5A-13</v>
      </c>
      <c r="M14" s="35" t="s">
        <v>12</v>
      </c>
      <c r="N14" s="35" t="s">
        <v>12</v>
      </c>
      <c r="O14" s="35" t="s">
        <v>13</v>
      </c>
      <c r="P14" s="334">
        <v>10</v>
      </c>
      <c r="Q14" s="2"/>
      <c r="R14" s="2" t="str">
        <f t="shared" si="3"/>
        <v>3A-13</v>
      </c>
      <c r="S14" s="2" t="str">
        <f t="shared" si="4"/>
        <v>○</v>
      </c>
      <c r="U14" s="53" t="s">
        <v>176</v>
      </c>
    </row>
    <row r="15" spans="1:21" ht="13.5">
      <c r="A15" s="2"/>
      <c r="B15" s="2"/>
      <c r="C15" s="2"/>
      <c r="D15" s="2"/>
      <c r="E15" s="2"/>
      <c r="F15" s="2"/>
      <c r="G15" s="333" t="s">
        <v>394</v>
      </c>
      <c r="H15" s="345" t="s">
        <v>491</v>
      </c>
      <c r="I15" s="345" t="s">
        <v>38</v>
      </c>
      <c r="J15" s="353" t="str">
        <f t="shared" si="0"/>
        <v>3A-14</v>
      </c>
      <c r="K15" s="353" t="str">
        <f t="shared" si="1"/>
        <v>4A-14</v>
      </c>
      <c r="L15" s="353" t="str">
        <f t="shared" si="2"/>
        <v>5A-14</v>
      </c>
      <c r="M15" s="35" t="s">
        <v>13</v>
      </c>
      <c r="N15" s="35" t="s">
        <v>12</v>
      </c>
      <c r="O15" s="35" t="s">
        <v>12</v>
      </c>
      <c r="P15" s="334">
        <v>20</v>
      </c>
      <c r="Q15" s="2"/>
      <c r="R15" s="2" t="str">
        <f t="shared" si="3"/>
        <v>3A-14</v>
      </c>
      <c r="S15" s="2" t="str">
        <f t="shared" si="4"/>
        <v>不開講</v>
      </c>
      <c r="U15">
        <v>3</v>
      </c>
    </row>
    <row r="16" spans="1:21" ht="14.25" thickBot="1">
      <c r="A16" s="631" t="s">
        <v>475</v>
      </c>
      <c r="B16" s="631"/>
      <c r="C16" s="2"/>
      <c r="D16" s="2"/>
      <c r="E16" s="2"/>
      <c r="F16" s="2"/>
      <c r="G16" s="333" t="s">
        <v>395</v>
      </c>
      <c r="H16" s="345" t="s">
        <v>492</v>
      </c>
      <c r="I16" s="345" t="s">
        <v>493</v>
      </c>
      <c r="J16" s="353" t="str">
        <f t="shared" si="0"/>
        <v>3A-15</v>
      </c>
      <c r="K16" s="353" t="str">
        <f t="shared" si="1"/>
        <v>4A-15</v>
      </c>
      <c r="L16" s="353" t="str">
        <f t="shared" si="2"/>
        <v>5A-15</v>
      </c>
      <c r="M16" s="35" t="s">
        <v>12</v>
      </c>
      <c r="N16" s="35" t="s">
        <v>12</v>
      </c>
      <c r="O16" s="35" t="s">
        <v>12</v>
      </c>
      <c r="P16" s="334">
        <v>12</v>
      </c>
      <c r="Q16" s="2"/>
      <c r="R16" s="2" t="str">
        <f t="shared" si="3"/>
        <v>3A-15</v>
      </c>
      <c r="S16" s="2" t="str">
        <f t="shared" si="4"/>
        <v>○</v>
      </c>
      <c r="U16" t="s">
        <v>191</v>
      </c>
    </row>
    <row r="17" spans="1:21" ht="13.5">
      <c r="A17" s="4" t="s">
        <v>474</v>
      </c>
      <c r="B17" s="5" t="s">
        <v>39</v>
      </c>
      <c r="C17" s="2"/>
      <c r="D17" s="2"/>
      <c r="E17" s="2"/>
      <c r="F17" s="2"/>
      <c r="G17" s="337" t="s">
        <v>396</v>
      </c>
      <c r="H17" s="345" t="s">
        <v>40</v>
      </c>
      <c r="I17" s="345" t="s">
        <v>41</v>
      </c>
      <c r="J17" s="353" t="str">
        <f t="shared" si="0"/>
        <v>3B-1</v>
      </c>
      <c r="K17" s="353" t="str">
        <f t="shared" si="1"/>
        <v>4B-1</v>
      </c>
      <c r="L17" s="353" t="str">
        <f t="shared" si="2"/>
        <v>5B-1</v>
      </c>
      <c r="M17" s="35" t="s">
        <v>12</v>
      </c>
      <c r="N17" s="35" t="s">
        <v>12</v>
      </c>
      <c r="O17" s="35" t="s">
        <v>12</v>
      </c>
      <c r="P17" s="334">
        <v>20</v>
      </c>
      <c r="Q17" s="2"/>
      <c r="R17" s="2" t="str">
        <f t="shared" si="3"/>
        <v>3B-1</v>
      </c>
      <c r="S17" s="2" t="str">
        <f t="shared" si="4"/>
        <v>○</v>
      </c>
      <c r="U17">
        <v>1</v>
      </c>
    </row>
    <row r="18" spans="1:21" ht="13.5">
      <c r="A18" s="6">
        <v>1</v>
      </c>
      <c r="B18" s="10" t="s">
        <v>42</v>
      </c>
      <c r="C18" s="2"/>
      <c r="D18" s="2"/>
      <c r="E18" s="2"/>
      <c r="F18" s="2"/>
      <c r="G18" s="337" t="s">
        <v>397</v>
      </c>
      <c r="H18" s="347" t="s">
        <v>494</v>
      </c>
      <c r="I18" s="345" t="s">
        <v>43</v>
      </c>
      <c r="J18" s="353" t="str">
        <f t="shared" si="0"/>
        <v>3B-2</v>
      </c>
      <c r="K18" s="353" t="str">
        <f t="shared" si="1"/>
        <v>4B-2</v>
      </c>
      <c r="L18" s="353" t="str">
        <f t="shared" si="2"/>
        <v>5B-2</v>
      </c>
      <c r="M18" s="35" t="s">
        <v>12</v>
      </c>
      <c r="N18" s="35" t="s">
        <v>13</v>
      </c>
      <c r="O18" s="35" t="s">
        <v>13</v>
      </c>
      <c r="P18" s="334">
        <v>30</v>
      </c>
      <c r="Q18" s="2"/>
      <c r="R18" s="2" t="str">
        <f t="shared" si="3"/>
        <v>3B-2</v>
      </c>
      <c r="S18" s="2" t="str">
        <f t="shared" si="4"/>
        <v>○</v>
      </c>
      <c r="U18">
        <v>2</v>
      </c>
    </row>
    <row r="19" spans="1:19" ht="13.5">
      <c r="A19" s="6">
        <v>2</v>
      </c>
      <c r="B19" s="10" t="s">
        <v>44</v>
      </c>
      <c r="C19" s="2"/>
      <c r="D19" s="2"/>
      <c r="E19" s="2"/>
      <c r="F19" s="2"/>
      <c r="G19" s="337" t="s">
        <v>398</v>
      </c>
      <c r="H19" s="345" t="s">
        <v>45</v>
      </c>
      <c r="I19" s="345" t="s">
        <v>495</v>
      </c>
      <c r="J19" s="353" t="str">
        <f t="shared" si="0"/>
        <v>3B-3</v>
      </c>
      <c r="K19" s="353" t="str">
        <f t="shared" si="1"/>
        <v>4B-3</v>
      </c>
      <c r="L19" s="353" t="str">
        <f t="shared" si="2"/>
        <v>5B-3</v>
      </c>
      <c r="M19" s="35" t="s">
        <v>12</v>
      </c>
      <c r="N19" s="35" t="s">
        <v>13</v>
      </c>
      <c r="O19" s="35" t="s">
        <v>12</v>
      </c>
      <c r="P19" s="334">
        <v>15</v>
      </c>
      <c r="Q19" s="2"/>
      <c r="R19" s="2" t="str">
        <f t="shared" si="3"/>
        <v>3B-3</v>
      </c>
      <c r="S19" s="2" t="str">
        <f t="shared" si="4"/>
        <v>○</v>
      </c>
    </row>
    <row r="20" spans="1:19" ht="13.5">
      <c r="A20" s="6">
        <v>3</v>
      </c>
      <c r="B20" s="10" t="s">
        <v>46</v>
      </c>
      <c r="C20" s="2"/>
      <c r="D20" s="2"/>
      <c r="E20" s="2"/>
      <c r="F20" s="2"/>
      <c r="G20" s="337" t="s">
        <v>399</v>
      </c>
      <c r="H20" s="345" t="s">
        <v>47</v>
      </c>
      <c r="I20" s="345" t="s">
        <v>48</v>
      </c>
      <c r="J20" s="353" t="str">
        <f t="shared" si="0"/>
        <v>3B-4</v>
      </c>
      <c r="K20" s="353" t="str">
        <f t="shared" si="1"/>
        <v>4B-4</v>
      </c>
      <c r="L20" s="353" t="str">
        <f t="shared" si="2"/>
        <v>5B-4</v>
      </c>
      <c r="M20" s="35" t="s">
        <v>12</v>
      </c>
      <c r="N20" s="35" t="s">
        <v>12</v>
      </c>
      <c r="O20" s="35" t="s">
        <v>12</v>
      </c>
      <c r="P20" s="334">
        <v>10</v>
      </c>
      <c r="Q20" s="2"/>
      <c r="R20" s="2" t="str">
        <f t="shared" si="3"/>
        <v>3B-4</v>
      </c>
      <c r="S20" s="2" t="str">
        <f t="shared" si="4"/>
        <v>○</v>
      </c>
    </row>
    <row r="21" spans="1:19" ht="14.25" thickBot="1">
      <c r="A21" s="8">
        <v>4</v>
      </c>
      <c r="B21" s="11" t="s">
        <v>49</v>
      </c>
      <c r="C21" s="2"/>
      <c r="D21" s="2"/>
      <c r="E21" s="2"/>
      <c r="F21" s="2"/>
      <c r="G21" s="337" t="s">
        <v>555</v>
      </c>
      <c r="H21" s="345" t="s">
        <v>496</v>
      </c>
      <c r="I21" s="345" t="s">
        <v>50</v>
      </c>
      <c r="J21" s="353" t="str">
        <f t="shared" si="0"/>
        <v>3B-5</v>
      </c>
      <c r="K21" s="353" t="str">
        <f t="shared" si="1"/>
        <v>4B-5</v>
      </c>
      <c r="L21" s="353" t="str">
        <f t="shared" si="2"/>
        <v>5B-5</v>
      </c>
      <c r="M21" s="35" t="s">
        <v>12</v>
      </c>
      <c r="N21" s="35" t="s">
        <v>12</v>
      </c>
      <c r="O21" s="35" t="s">
        <v>12</v>
      </c>
      <c r="P21" s="334">
        <v>15</v>
      </c>
      <c r="Q21" s="2"/>
      <c r="R21" s="2" t="str">
        <f t="shared" si="3"/>
        <v>3B-5</v>
      </c>
      <c r="S21" s="2" t="str">
        <f t="shared" si="4"/>
        <v>○</v>
      </c>
    </row>
    <row r="22" spans="1:19" ht="14.25" thickBot="1">
      <c r="A22" s="2"/>
      <c r="B22" s="2"/>
      <c r="C22" s="2"/>
      <c r="D22" s="2"/>
      <c r="E22" s="2"/>
      <c r="F22" s="2"/>
      <c r="G22" s="337" t="s">
        <v>400</v>
      </c>
      <c r="H22" s="345" t="s">
        <v>51</v>
      </c>
      <c r="I22" s="345" t="s">
        <v>52</v>
      </c>
      <c r="J22" s="353" t="str">
        <f t="shared" si="0"/>
        <v>3B-6</v>
      </c>
      <c r="K22" s="353" t="str">
        <f t="shared" si="1"/>
        <v>4B-6</v>
      </c>
      <c r="L22" s="353" t="str">
        <f t="shared" si="2"/>
        <v>5B-6</v>
      </c>
      <c r="M22" s="35" t="s">
        <v>12</v>
      </c>
      <c r="N22" s="35" t="s">
        <v>12</v>
      </c>
      <c r="O22" s="35" t="s">
        <v>12</v>
      </c>
      <c r="P22" s="334">
        <v>20</v>
      </c>
      <c r="Q22" s="2"/>
      <c r="R22" s="2" t="str">
        <f t="shared" si="3"/>
        <v>3B-6</v>
      </c>
      <c r="S22" s="2" t="str">
        <f t="shared" si="4"/>
        <v>○</v>
      </c>
    </row>
    <row r="23" spans="1:19" ht="13.5">
      <c r="A23" s="633" t="s">
        <v>53</v>
      </c>
      <c r="B23" s="634"/>
      <c r="C23" s="2"/>
      <c r="D23" s="2"/>
      <c r="E23" s="2"/>
      <c r="F23" s="2"/>
      <c r="G23" s="337" t="s">
        <v>401</v>
      </c>
      <c r="H23" s="345" t="s">
        <v>54</v>
      </c>
      <c r="I23" s="345" t="s">
        <v>55</v>
      </c>
      <c r="J23" s="353" t="str">
        <f t="shared" si="0"/>
        <v>3B-7</v>
      </c>
      <c r="K23" s="353" t="str">
        <f t="shared" si="1"/>
        <v>4B-7</v>
      </c>
      <c r="L23" s="353" t="str">
        <f t="shared" si="2"/>
        <v>5B-7</v>
      </c>
      <c r="M23" s="36" t="s">
        <v>12</v>
      </c>
      <c r="N23" s="36" t="s">
        <v>13</v>
      </c>
      <c r="O23" s="36" t="s">
        <v>13</v>
      </c>
      <c r="P23" s="334">
        <v>20</v>
      </c>
      <c r="Q23" s="2"/>
      <c r="R23" s="2" t="str">
        <f t="shared" si="3"/>
        <v>3B-7</v>
      </c>
      <c r="S23" s="2" t="str">
        <f t="shared" si="4"/>
        <v>○</v>
      </c>
    </row>
    <row r="24" spans="1:19" ht="13.5">
      <c r="A24" s="12" t="s">
        <v>474</v>
      </c>
      <c r="B24" s="13" t="s">
        <v>9</v>
      </c>
      <c r="C24" s="2"/>
      <c r="D24" s="2"/>
      <c r="E24" s="2"/>
      <c r="F24" s="2"/>
      <c r="G24" s="338" t="s">
        <v>402</v>
      </c>
      <c r="H24" s="346" t="s">
        <v>56</v>
      </c>
      <c r="I24" s="346" t="s">
        <v>497</v>
      </c>
      <c r="J24" s="353" t="str">
        <f t="shared" si="0"/>
        <v>3B-8</v>
      </c>
      <c r="K24" s="353" t="str">
        <f t="shared" si="1"/>
        <v>4B-8</v>
      </c>
      <c r="L24" s="353" t="str">
        <f t="shared" si="2"/>
        <v>5B-8</v>
      </c>
      <c r="M24" s="37" t="s">
        <v>13</v>
      </c>
      <c r="N24" s="37" t="s">
        <v>13</v>
      </c>
      <c r="O24" s="37" t="s">
        <v>12</v>
      </c>
      <c r="P24" s="336">
        <v>10</v>
      </c>
      <c r="Q24" s="2"/>
      <c r="R24" s="2" t="str">
        <f t="shared" si="3"/>
        <v>3B-8</v>
      </c>
      <c r="S24" s="2" t="str">
        <f t="shared" si="4"/>
        <v>不開講</v>
      </c>
    </row>
    <row r="25" spans="1:19" ht="13.5">
      <c r="A25" s="6">
        <v>1</v>
      </c>
      <c r="B25" s="10" t="s">
        <v>57</v>
      </c>
      <c r="C25" s="2"/>
      <c r="D25" s="2"/>
      <c r="E25" s="2"/>
      <c r="F25" s="2"/>
      <c r="G25" s="338" t="s">
        <v>403</v>
      </c>
      <c r="H25" s="346" t="s">
        <v>532</v>
      </c>
      <c r="I25" s="346" t="s">
        <v>533</v>
      </c>
      <c r="J25" s="353" t="str">
        <f t="shared" si="0"/>
        <v>3B-9</v>
      </c>
      <c r="K25" s="353" t="str">
        <f t="shared" si="1"/>
        <v>4B-9</v>
      </c>
      <c r="L25" s="353" t="str">
        <f t="shared" si="2"/>
        <v>5B-9</v>
      </c>
      <c r="M25" s="37" t="s">
        <v>12</v>
      </c>
      <c r="N25" s="37" t="s">
        <v>13</v>
      </c>
      <c r="O25" s="37" t="s">
        <v>13</v>
      </c>
      <c r="P25" s="336">
        <v>30</v>
      </c>
      <c r="Q25" s="2"/>
      <c r="R25" s="2" t="str">
        <f t="shared" si="3"/>
        <v>3B-9</v>
      </c>
      <c r="S25" s="2" t="str">
        <f t="shared" si="4"/>
        <v>○</v>
      </c>
    </row>
    <row r="26" spans="1:19" ht="14.25" thickBot="1">
      <c r="A26" s="8">
        <v>2</v>
      </c>
      <c r="B26" s="14" t="s">
        <v>58</v>
      </c>
      <c r="C26" s="2"/>
      <c r="D26" s="2"/>
      <c r="E26" s="2"/>
      <c r="F26" s="2"/>
      <c r="G26" s="338" t="s">
        <v>404</v>
      </c>
      <c r="H26" s="345" t="s">
        <v>545</v>
      </c>
      <c r="I26" s="345" t="s">
        <v>546</v>
      </c>
      <c r="J26" s="353" t="str">
        <f t="shared" si="0"/>
        <v>3B-10</v>
      </c>
      <c r="K26" s="353" t="str">
        <f t="shared" si="1"/>
        <v>4B-10</v>
      </c>
      <c r="L26" s="353" t="str">
        <f t="shared" si="2"/>
        <v>5B-10</v>
      </c>
      <c r="M26" s="35" t="s">
        <v>12</v>
      </c>
      <c r="N26" s="35" t="s">
        <v>12</v>
      </c>
      <c r="O26" s="35" t="s">
        <v>12</v>
      </c>
      <c r="P26" s="334">
        <v>16</v>
      </c>
      <c r="Q26" s="2"/>
      <c r="R26" s="2" t="str">
        <f t="shared" si="3"/>
        <v>3B-10</v>
      </c>
      <c r="S26" s="2" t="str">
        <f t="shared" si="4"/>
        <v>○</v>
      </c>
    </row>
    <row r="27" spans="1:19" ht="13.5">
      <c r="A27" s="2"/>
      <c r="B27" s="2"/>
      <c r="C27" s="2"/>
      <c r="D27" s="2"/>
      <c r="E27" s="2"/>
      <c r="F27" s="2"/>
      <c r="G27" s="337" t="s">
        <v>405</v>
      </c>
      <c r="H27" s="345" t="s">
        <v>59</v>
      </c>
      <c r="I27" s="345" t="s">
        <v>534</v>
      </c>
      <c r="J27" s="353" t="str">
        <f t="shared" si="0"/>
        <v>3B-11</v>
      </c>
      <c r="K27" s="353" t="str">
        <f t="shared" si="1"/>
        <v>4B-11</v>
      </c>
      <c r="L27" s="353" t="str">
        <f t="shared" si="2"/>
        <v>5B-11</v>
      </c>
      <c r="M27" s="35" t="s">
        <v>13</v>
      </c>
      <c r="N27" s="35" t="s">
        <v>12</v>
      </c>
      <c r="O27" s="35" t="s">
        <v>12</v>
      </c>
      <c r="P27" s="334">
        <v>15</v>
      </c>
      <c r="Q27" s="2"/>
      <c r="R27" s="2" t="str">
        <f t="shared" si="3"/>
        <v>3B-11</v>
      </c>
      <c r="S27" s="2" t="str">
        <f t="shared" si="4"/>
        <v>不開講</v>
      </c>
    </row>
    <row r="28" spans="1:19" ht="14.25" thickBot="1">
      <c r="A28" s="635" t="s">
        <v>476</v>
      </c>
      <c r="B28" s="635"/>
      <c r="C28" s="2"/>
      <c r="D28" s="2"/>
      <c r="E28" s="2"/>
      <c r="F28" s="2"/>
      <c r="G28" s="337" t="s">
        <v>406</v>
      </c>
      <c r="H28" s="345" t="s">
        <v>498</v>
      </c>
      <c r="I28" s="345" t="s">
        <v>60</v>
      </c>
      <c r="J28" s="353" t="str">
        <f t="shared" si="0"/>
        <v>3B-12</v>
      </c>
      <c r="K28" s="353" t="str">
        <f t="shared" si="1"/>
        <v>4B-12</v>
      </c>
      <c r="L28" s="353" t="str">
        <f t="shared" si="2"/>
        <v>5B-12</v>
      </c>
      <c r="M28" s="35" t="s">
        <v>12</v>
      </c>
      <c r="N28" s="35" t="s">
        <v>12</v>
      </c>
      <c r="O28" s="35" t="s">
        <v>13</v>
      </c>
      <c r="P28" s="334">
        <v>40</v>
      </c>
      <c r="Q28" s="2"/>
      <c r="R28" s="2" t="str">
        <f t="shared" si="3"/>
        <v>3B-12</v>
      </c>
      <c r="S28" s="2" t="str">
        <f t="shared" si="4"/>
        <v>○</v>
      </c>
    </row>
    <row r="29" spans="1:19" ht="13.5">
      <c r="A29" s="15" t="s">
        <v>474</v>
      </c>
      <c r="B29" s="16" t="s">
        <v>61</v>
      </c>
      <c r="C29" s="2"/>
      <c r="D29" s="2"/>
      <c r="E29" s="2"/>
      <c r="F29" s="2"/>
      <c r="G29" s="337" t="s">
        <v>407</v>
      </c>
      <c r="H29" s="345" t="s">
        <v>499</v>
      </c>
      <c r="I29" s="345" t="s">
        <v>60</v>
      </c>
      <c r="J29" s="353" t="str">
        <f t="shared" si="0"/>
        <v>3B-13</v>
      </c>
      <c r="K29" s="353" t="str">
        <f t="shared" si="1"/>
        <v>4B-13</v>
      </c>
      <c r="L29" s="353" t="str">
        <f t="shared" si="2"/>
        <v>5B-13</v>
      </c>
      <c r="M29" s="35" t="s">
        <v>13</v>
      </c>
      <c r="N29" s="35" t="s">
        <v>13</v>
      </c>
      <c r="O29" s="35" t="s">
        <v>12</v>
      </c>
      <c r="P29" s="334">
        <v>40</v>
      </c>
      <c r="Q29" s="2"/>
      <c r="R29" s="2" t="str">
        <f t="shared" si="3"/>
        <v>3B-13</v>
      </c>
      <c r="S29" s="2" t="str">
        <f t="shared" si="4"/>
        <v>不開講</v>
      </c>
    </row>
    <row r="30" spans="1:19" ht="13.5">
      <c r="A30" s="6">
        <v>3</v>
      </c>
      <c r="B30" s="10" t="s">
        <v>62</v>
      </c>
      <c r="C30" s="2"/>
      <c r="D30" s="2"/>
      <c r="E30" s="2"/>
      <c r="F30" s="2"/>
      <c r="G30" s="337" t="s">
        <v>408</v>
      </c>
      <c r="H30" s="345" t="s">
        <v>500</v>
      </c>
      <c r="I30" s="345" t="s">
        <v>63</v>
      </c>
      <c r="J30" s="353" t="str">
        <f t="shared" si="0"/>
        <v>3B-14</v>
      </c>
      <c r="K30" s="353" t="str">
        <f t="shared" si="1"/>
        <v>4B-14</v>
      </c>
      <c r="L30" s="353" t="str">
        <f t="shared" si="2"/>
        <v>5B-14</v>
      </c>
      <c r="M30" s="35" t="s">
        <v>12</v>
      </c>
      <c r="N30" s="35" t="s">
        <v>12</v>
      </c>
      <c r="O30" s="35" t="s">
        <v>12</v>
      </c>
      <c r="P30" s="334">
        <v>20</v>
      </c>
      <c r="Q30" s="2"/>
      <c r="R30" s="2" t="str">
        <f t="shared" si="3"/>
        <v>3B-14</v>
      </c>
      <c r="S30" s="2" t="str">
        <f t="shared" si="4"/>
        <v>○</v>
      </c>
    </row>
    <row r="31" spans="1:19" ht="13.5">
      <c r="A31" s="6">
        <v>4</v>
      </c>
      <c r="B31" s="10" t="s">
        <v>64</v>
      </c>
      <c r="C31" s="2"/>
      <c r="D31" s="2"/>
      <c r="E31" s="2"/>
      <c r="F31" s="2"/>
      <c r="G31" s="337" t="s">
        <v>409</v>
      </c>
      <c r="H31" s="345" t="s">
        <v>65</v>
      </c>
      <c r="I31" s="345" t="s">
        <v>535</v>
      </c>
      <c r="J31" s="353" t="str">
        <f t="shared" si="0"/>
        <v>3B-15</v>
      </c>
      <c r="K31" s="353" t="str">
        <f t="shared" si="1"/>
        <v>4B-15</v>
      </c>
      <c r="L31" s="353" t="str">
        <f t="shared" si="2"/>
        <v>5B-15</v>
      </c>
      <c r="M31" s="35" t="s">
        <v>13</v>
      </c>
      <c r="N31" s="35" t="s">
        <v>12</v>
      </c>
      <c r="O31" s="35" t="s">
        <v>13</v>
      </c>
      <c r="P31" s="334">
        <v>15</v>
      </c>
      <c r="Q31" s="2"/>
      <c r="R31" s="2" t="str">
        <f t="shared" si="3"/>
        <v>3B-15</v>
      </c>
      <c r="S31" s="2" t="str">
        <f t="shared" si="4"/>
        <v>不開講</v>
      </c>
    </row>
    <row r="32" spans="1:19" ht="14.25" thickBot="1">
      <c r="A32" s="8">
        <v>5</v>
      </c>
      <c r="B32" s="11" t="s">
        <v>66</v>
      </c>
      <c r="C32" s="2"/>
      <c r="D32" s="2"/>
      <c r="E32" s="2"/>
      <c r="F32" s="2"/>
      <c r="G32" s="337" t="s">
        <v>410</v>
      </c>
      <c r="H32" s="345" t="s">
        <v>501</v>
      </c>
      <c r="I32" s="345" t="s">
        <v>67</v>
      </c>
      <c r="J32" s="353" t="str">
        <f t="shared" si="0"/>
        <v>3B-16</v>
      </c>
      <c r="K32" s="353" t="str">
        <f t="shared" si="1"/>
        <v>4B-16</v>
      </c>
      <c r="L32" s="353" t="str">
        <f t="shared" si="2"/>
        <v>5B-16</v>
      </c>
      <c r="M32" s="35" t="s">
        <v>12</v>
      </c>
      <c r="N32" s="35" t="s">
        <v>12</v>
      </c>
      <c r="O32" s="35" t="s">
        <v>12</v>
      </c>
      <c r="P32" s="334">
        <v>20</v>
      </c>
      <c r="Q32" s="2"/>
      <c r="R32" s="2" t="str">
        <f t="shared" si="3"/>
        <v>3B-16</v>
      </c>
      <c r="S32" s="2" t="str">
        <f t="shared" si="4"/>
        <v>○</v>
      </c>
    </row>
    <row r="33" spans="1:19" ht="13.5">
      <c r="A33" s="2"/>
      <c r="B33" s="2"/>
      <c r="C33" s="2"/>
      <c r="D33" s="2"/>
      <c r="E33" s="2"/>
      <c r="F33" s="2"/>
      <c r="G33" s="339" t="s">
        <v>411</v>
      </c>
      <c r="H33" s="346" t="s">
        <v>68</v>
      </c>
      <c r="I33" s="346" t="s">
        <v>536</v>
      </c>
      <c r="J33" s="353" t="str">
        <f t="shared" si="0"/>
        <v>3C-1</v>
      </c>
      <c r="K33" s="353" t="str">
        <f t="shared" si="1"/>
        <v>4C-1</v>
      </c>
      <c r="L33" s="353" t="str">
        <f t="shared" si="2"/>
        <v>5C-1</v>
      </c>
      <c r="M33" s="37" t="s">
        <v>12</v>
      </c>
      <c r="N33" s="37" t="s">
        <v>12</v>
      </c>
      <c r="O33" s="37" t="s">
        <v>12</v>
      </c>
      <c r="P33" s="336">
        <v>10</v>
      </c>
      <c r="Q33" s="2"/>
      <c r="R33" s="2" t="str">
        <f t="shared" si="3"/>
        <v>3C-1</v>
      </c>
      <c r="S33" s="2" t="str">
        <f t="shared" si="4"/>
        <v>○</v>
      </c>
    </row>
    <row r="34" spans="1:19" ht="14.25" thickBot="1">
      <c r="A34" s="635" t="s">
        <v>477</v>
      </c>
      <c r="B34" s="635"/>
      <c r="C34" s="635"/>
      <c r="D34" s="635"/>
      <c r="E34" s="635"/>
      <c r="F34" s="2"/>
      <c r="G34" s="340" t="s">
        <v>412</v>
      </c>
      <c r="H34" s="345" t="s">
        <v>537</v>
      </c>
      <c r="I34" s="345" t="s">
        <v>69</v>
      </c>
      <c r="J34" s="353" t="str">
        <f t="shared" si="0"/>
        <v>3C-2</v>
      </c>
      <c r="K34" s="353" t="str">
        <f t="shared" si="1"/>
        <v>4C-2</v>
      </c>
      <c r="L34" s="353" t="str">
        <f t="shared" si="2"/>
        <v>5C-2</v>
      </c>
      <c r="M34" s="35" t="s">
        <v>12</v>
      </c>
      <c r="N34" s="35" t="s">
        <v>13</v>
      </c>
      <c r="O34" s="35" t="s">
        <v>13</v>
      </c>
      <c r="P34" s="334">
        <v>30</v>
      </c>
      <c r="Q34" s="2"/>
      <c r="R34" s="2" t="str">
        <f t="shared" si="3"/>
        <v>3C-2</v>
      </c>
      <c r="S34" s="2" t="str">
        <f t="shared" si="4"/>
        <v>○</v>
      </c>
    </row>
    <row r="35" spans="1:19" ht="13.5">
      <c r="A35" s="4" t="s">
        <v>474</v>
      </c>
      <c r="B35" s="17" t="s">
        <v>70</v>
      </c>
      <c r="C35" s="17" t="s">
        <v>71</v>
      </c>
      <c r="D35" s="17" t="s">
        <v>72</v>
      </c>
      <c r="E35" s="5" t="s">
        <v>73</v>
      </c>
      <c r="F35" s="2"/>
      <c r="G35" s="340" t="s">
        <v>413</v>
      </c>
      <c r="H35" s="345" t="s">
        <v>74</v>
      </c>
      <c r="I35" s="345" t="s">
        <v>75</v>
      </c>
      <c r="J35" s="353" t="str">
        <f t="shared" si="0"/>
        <v>3C-3</v>
      </c>
      <c r="K35" s="353" t="str">
        <f t="shared" si="1"/>
        <v>4C-3</v>
      </c>
      <c r="L35" s="353" t="str">
        <f t="shared" si="2"/>
        <v>5C-3</v>
      </c>
      <c r="M35" s="35" t="s">
        <v>12</v>
      </c>
      <c r="N35" s="35" t="s">
        <v>13</v>
      </c>
      <c r="O35" s="35" t="s">
        <v>13</v>
      </c>
      <c r="P35" s="334">
        <v>15</v>
      </c>
      <c r="Q35" s="2"/>
      <c r="R35" s="2" t="str">
        <f t="shared" si="3"/>
        <v>3C-3</v>
      </c>
      <c r="S35" s="2" t="str">
        <f t="shared" si="4"/>
        <v>○</v>
      </c>
    </row>
    <row r="36" spans="1:19" ht="13.5">
      <c r="A36" s="18">
        <v>1</v>
      </c>
      <c r="B36" s="19" t="s">
        <v>76</v>
      </c>
      <c r="C36" s="19" t="s">
        <v>549</v>
      </c>
      <c r="D36" s="19" t="s">
        <v>549</v>
      </c>
      <c r="E36" s="20" t="s">
        <v>550</v>
      </c>
      <c r="F36" s="2"/>
      <c r="G36" s="340" t="s">
        <v>414</v>
      </c>
      <c r="H36" s="345" t="s">
        <v>77</v>
      </c>
      <c r="I36" s="345" t="s">
        <v>78</v>
      </c>
      <c r="J36" s="353" t="str">
        <f t="shared" si="0"/>
        <v>3C-4</v>
      </c>
      <c r="K36" s="353" t="str">
        <f t="shared" si="1"/>
        <v>4C-4</v>
      </c>
      <c r="L36" s="353" t="str">
        <f t="shared" si="2"/>
        <v>5C-4</v>
      </c>
      <c r="M36" s="35" t="s">
        <v>12</v>
      </c>
      <c r="N36" s="35" t="s">
        <v>12</v>
      </c>
      <c r="O36" s="35" t="s">
        <v>12</v>
      </c>
      <c r="P36" s="334">
        <v>15</v>
      </c>
      <c r="Q36" s="2"/>
      <c r="R36" s="2" t="str">
        <f t="shared" si="3"/>
        <v>3C-4</v>
      </c>
      <c r="S36" s="2" t="str">
        <f t="shared" si="4"/>
        <v>○</v>
      </c>
    </row>
    <row r="37" spans="1:19" ht="13.5">
      <c r="A37" s="21">
        <v>2</v>
      </c>
      <c r="B37" s="22" t="s">
        <v>79</v>
      </c>
      <c r="C37" s="22" t="s">
        <v>550</v>
      </c>
      <c r="D37" s="22" t="s">
        <v>551</v>
      </c>
      <c r="E37" s="23" t="s">
        <v>551</v>
      </c>
      <c r="F37" s="2"/>
      <c r="G37" s="340" t="s">
        <v>415</v>
      </c>
      <c r="H37" s="345" t="s">
        <v>542</v>
      </c>
      <c r="I37" s="345" t="s">
        <v>80</v>
      </c>
      <c r="J37" s="353" t="str">
        <f t="shared" si="0"/>
        <v>3C-5</v>
      </c>
      <c r="K37" s="353" t="str">
        <f t="shared" si="1"/>
        <v>4C-5</v>
      </c>
      <c r="L37" s="353" t="str">
        <f t="shared" si="2"/>
        <v>5C-5</v>
      </c>
      <c r="M37" s="35" t="s">
        <v>12</v>
      </c>
      <c r="N37" s="35" t="s">
        <v>12</v>
      </c>
      <c r="O37" s="35" t="s">
        <v>12</v>
      </c>
      <c r="P37" s="334">
        <v>36</v>
      </c>
      <c r="Q37" s="2"/>
      <c r="R37" s="2" t="str">
        <f t="shared" si="3"/>
        <v>3C-5</v>
      </c>
      <c r="S37" s="2" t="str">
        <f t="shared" si="4"/>
        <v>○</v>
      </c>
    </row>
    <row r="38" spans="1:19" ht="13.5">
      <c r="A38" s="24">
        <v>3</v>
      </c>
      <c r="B38" s="25" t="s">
        <v>81</v>
      </c>
      <c r="C38" s="25" t="s">
        <v>552</v>
      </c>
      <c r="D38" s="25" t="s">
        <v>553</v>
      </c>
      <c r="E38" s="26" t="s">
        <v>550</v>
      </c>
      <c r="F38" s="2"/>
      <c r="G38" s="340" t="s">
        <v>416</v>
      </c>
      <c r="H38" s="345" t="s">
        <v>82</v>
      </c>
      <c r="I38" s="345" t="s">
        <v>83</v>
      </c>
      <c r="J38" s="353" t="str">
        <f t="shared" si="0"/>
        <v>3C-6</v>
      </c>
      <c r="K38" s="353" t="str">
        <f t="shared" si="1"/>
        <v>4C-6</v>
      </c>
      <c r="L38" s="353" t="str">
        <f t="shared" si="2"/>
        <v>5C-6</v>
      </c>
      <c r="M38" s="35" t="s">
        <v>12</v>
      </c>
      <c r="N38" s="35" t="s">
        <v>12</v>
      </c>
      <c r="O38" s="35" t="s">
        <v>12</v>
      </c>
      <c r="P38" s="334">
        <v>15</v>
      </c>
      <c r="Q38" s="2"/>
      <c r="R38" s="2" t="str">
        <f t="shared" si="3"/>
        <v>3C-6</v>
      </c>
      <c r="S38" s="2" t="str">
        <f t="shared" si="4"/>
        <v>○</v>
      </c>
    </row>
    <row r="39" spans="1:19" ht="13.5">
      <c r="A39" s="27">
        <v>4</v>
      </c>
      <c r="B39" s="28" t="s">
        <v>84</v>
      </c>
      <c r="C39" s="28" t="s">
        <v>552</v>
      </c>
      <c r="D39" s="28" t="s">
        <v>550</v>
      </c>
      <c r="E39" s="29" t="s">
        <v>554</v>
      </c>
      <c r="F39" s="2"/>
      <c r="G39" s="340" t="s">
        <v>417</v>
      </c>
      <c r="H39" s="345" t="s">
        <v>85</v>
      </c>
      <c r="I39" s="345" t="s">
        <v>86</v>
      </c>
      <c r="J39" s="353" t="str">
        <f t="shared" si="0"/>
        <v>3C-7</v>
      </c>
      <c r="K39" s="353" t="str">
        <f t="shared" si="1"/>
        <v>4C-7</v>
      </c>
      <c r="L39" s="353" t="str">
        <f t="shared" si="2"/>
        <v>5C-7</v>
      </c>
      <c r="M39" s="35" t="s">
        <v>12</v>
      </c>
      <c r="N39" s="35" t="s">
        <v>13</v>
      </c>
      <c r="O39" s="35" t="s">
        <v>12</v>
      </c>
      <c r="P39" s="334">
        <v>35</v>
      </c>
      <c r="Q39" s="2"/>
      <c r="R39" s="2" t="str">
        <f t="shared" si="3"/>
        <v>3C-7</v>
      </c>
      <c r="S39" s="2" t="str">
        <f t="shared" si="4"/>
        <v>○</v>
      </c>
    </row>
    <row r="40" spans="1:19" ht="13.5">
      <c r="A40" s="6">
        <v>5</v>
      </c>
      <c r="B40" s="3" t="s">
        <v>87</v>
      </c>
      <c r="C40" s="3" t="s">
        <v>550</v>
      </c>
      <c r="D40" s="3" t="s">
        <v>553</v>
      </c>
      <c r="E40" s="10" t="s">
        <v>554</v>
      </c>
      <c r="F40" s="2"/>
      <c r="G40" s="340" t="s">
        <v>418</v>
      </c>
      <c r="H40" s="345" t="s">
        <v>538</v>
      </c>
      <c r="I40" s="345" t="s">
        <v>539</v>
      </c>
      <c r="J40" s="353" t="str">
        <f t="shared" si="0"/>
        <v>3C-8</v>
      </c>
      <c r="K40" s="353" t="str">
        <f t="shared" si="1"/>
        <v>4C-8</v>
      </c>
      <c r="L40" s="353" t="str">
        <f t="shared" si="2"/>
        <v>5C-8</v>
      </c>
      <c r="M40" s="35" t="s">
        <v>12</v>
      </c>
      <c r="N40" s="35" t="s">
        <v>13</v>
      </c>
      <c r="O40" s="35" t="s">
        <v>12</v>
      </c>
      <c r="P40" s="334">
        <v>30</v>
      </c>
      <c r="Q40" s="2"/>
      <c r="R40" s="2" t="str">
        <f t="shared" si="3"/>
        <v>3C-8</v>
      </c>
      <c r="S40" s="2" t="str">
        <f t="shared" si="4"/>
        <v>○</v>
      </c>
    </row>
    <row r="41" spans="1:19" ht="13.5">
      <c r="A41" s="12">
        <v>6</v>
      </c>
      <c r="B41" s="30" t="s">
        <v>478</v>
      </c>
      <c r="C41" s="30" t="s">
        <v>549</v>
      </c>
      <c r="D41" s="30" t="s">
        <v>549</v>
      </c>
      <c r="E41" s="13" t="s">
        <v>554</v>
      </c>
      <c r="F41" s="2"/>
      <c r="G41" s="340" t="s">
        <v>419</v>
      </c>
      <c r="H41" s="345" t="s">
        <v>540</v>
      </c>
      <c r="I41" s="346" t="s">
        <v>541</v>
      </c>
      <c r="J41" s="353" t="str">
        <f t="shared" si="0"/>
        <v>3C-9</v>
      </c>
      <c r="K41" s="353" t="str">
        <f t="shared" si="1"/>
        <v>4C-9</v>
      </c>
      <c r="L41" s="353" t="str">
        <f t="shared" si="2"/>
        <v>5C-9</v>
      </c>
      <c r="M41" s="35" t="s">
        <v>12</v>
      </c>
      <c r="N41" s="35" t="s">
        <v>12</v>
      </c>
      <c r="O41" s="35" t="s">
        <v>12</v>
      </c>
      <c r="P41" s="334">
        <v>15</v>
      </c>
      <c r="Q41" s="2"/>
      <c r="R41" s="2" t="str">
        <f t="shared" si="3"/>
        <v>3C-9</v>
      </c>
      <c r="S41" s="2" t="str">
        <f t="shared" si="4"/>
        <v>○</v>
      </c>
    </row>
    <row r="42" spans="1:19" ht="13.5">
      <c r="A42" s="12">
        <v>7</v>
      </c>
      <c r="B42" s="30" t="s">
        <v>479</v>
      </c>
      <c r="C42" s="30" t="s">
        <v>552</v>
      </c>
      <c r="D42" s="30" t="s">
        <v>551</v>
      </c>
      <c r="E42" s="13" t="s">
        <v>551</v>
      </c>
      <c r="F42" s="2"/>
      <c r="G42" s="340" t="s">
        <v>420</v>
      </c>
      <c r="H42" s="345" t="s">
        <v>88</v>
      </c>
      <c r="I42" s="345" t="s">
        <v>89</v>
      </c>
      <c r="J42" s="353" t="str">
        <f t="shared" si="0"/>
        <v>3C-10</v>
      </c>
      <c r="K42" s="353" t="str">
        <f t="shared" si="1"/>
        <v>4C-10</v>
      </c>
      <c r="L42" s="353" t="str">
        <f t="shared" si="2"/>
        <v>5C-10</v>
      </c>
      <c r="M42" s="36" t="s">
        <v>12</v>
      </c>
      <c r="N42" s="36" t="s">
        <v>13</v>
      </c>
      <c r="O42" s="36" t="s">
        <v>13</v>
      </c>
      <c r="P42" s="334">
        <v>15</v>
      </c>
      <c r="Q42" s="2"/>
      <c r="R42" s="2" t="str">
        <f t="shared" si="3"/>
        <v>3C-10</v>
      </c>
      <c r="S42" s="2" t="str">
        <f t="shared" si="4"/>
        <v>○</v>
      </c>
    </row>
    <row r="43" spans="1:19" ht="14.25" thickBot="1">
      <c r="A43" s="31">
        <v>8</v>
      </c>
      <c r="B43" s="32" t="s">
        <v>480</v>
      </c>
      <c r="C43" s="32" t="s">
        <v>552</v>
      </c>
      <c r="D43" s="32" t="s">
        <v>553</v>
      </c>
      <c r="E43" s="33" t="s">
        <v>554</v>
      </c>
      <c r="F43" s="2"/>
      <c r="G43" s="340" t="s">
        <v>421</v>
      </c>
      <c r="H43" s="345" t="s">
        <v>90</v>
      </c>
      <c r="I43" s="345" t="s">
        <v>91</v>
      </c>
      <c r="J43" s="353" t="str">
        <f t="shared" si="0"/>
        <v>3C-11</v>
      </c>
      <c r="K43" s="353" t="str">
        <f t="shared" si="1"/>
        <v>4C-11</v>
      </c>
      <c r="L43" s="353" t="str">
        <f t="shared" si="2"/>
        <v>5C-11</v>
      </c>
      <c r="M43" s="35" t="s">
        <v>12</v>
      </c>
      <c r="N43" s="35" t="s">
        <v>12</v>
      </c>
      <c r="O43" s="35" t="s">
        <v>12</v>
      </c>
      <c r="P43" s="334">
        <v>30</v>
      </c>
      <c r="Q43" s="2"/>
      <c r="R43" s="2" t="str">
        <f t="shared" si="3"/>
        <v>3C-11</v>
      </c>
      <c r="S43" s="2" t="str">
        <f t="shared" si="4"/>
        <v>○</v>
      </c>
    </row>
    <row r="44" spans="1:19" ht="13.5">
      <c r="A44" s="2"/>
      <c r="B44" s="2"/>
      <c r="C44" s="2"/>
      <c r="D44" s="2"/>
      <c r="E44" s="2"/>
      <c r="F44" s="2"/>
      <c r="G44" s="340" t="s">
        <v>422</v>
      </c>
      <c r="H44" s="345" t="s">
        <v>547</v>
      </c>
      <c r="I44" s="345" t="s">
        <v>92</v>
      </c>
      <c r="J44" s="353" t="str">
        <f t="shared" si="0"/>
        <v>3C-12</v>
      </c>
      <c r="K44" s="353" t="str">
        <f t="shared" si="1"/>
        <v>4C-12</v>
      </c>
      <c r="L44" s="353" t="str">
        <f t="shared" si="2"/>
        <v>5C-12</v>
      </c>
      <c r="M44" s="35" t="s">
        <v>12</v>
      </c>
      <c r="N44" s="35" t="s">
        <v>13</v>
      </c>
      <c r="O44" s="35" t="s">
        <v>13</v>
      </c>
      <c r="P44" s="334">
        <v>30</v>
      </c>
      <c r="Q44" s="2"/>
      <c r="R44" s="2" t="str">
        <f t="shared" si="3"/>
        <v>3C-12</v>
      </c>
      <c r="S44" s="2" t="str">
        <f t="shared" si="4"/>
        <v>○</v>
      </c>
    </row>
    <row r="45" spans="1:19" ht="14.25" thickBot="1">
      <c r="A45" s="2" t="s">
        <v>93</v>
      </c>
      <c r="B45" s="2"/>
      <c r="C45" s="2"/>
      <c r="D45" s="2"/>
      <c r="E45" s="2"/>
      <c r="F45" s="2"/>
      <c r="G45" s="340" t="s">
        <v>423</v>
      </c>
      <c r="H45" s="345" t="s">
        <v>94</v>
      </c>
      <c r="I45" s="345" t="s">
        <v>95</v>
      </c>
      <c r="J45" s="353" t="str">
        <f t="shared" si="0"/>
        <v>3C-13</v>
      </c>
      <c r="K45" s="353" t="str">
        <f t="shared" si="1"/>
        <v>4C-13</v>
      </c>
      <c r="L45" s="353" t="str">
        <f t="shared" si="2"/>
        <v>5C-13</v>
      </c>
      <c r="M45" s="36" t="s">
        <v>12</v>
      </c>
      <c r="N45" s="36" t="s">
        <v>12</v>
      </c>
      <c r="O45" s="36" t="s">
        <v>12</v>
      </c>
      <c r="P45" s="334">
        <v>30</v>
      </c>
      <c r="Q45" s="2"/>
      <c r="R45" s="2" t="str">
        <f t="shared" si="3"/>
        <v>3C-13</v>
      </c>
      <c r="S45" s="2" t="str">
        <f t="shared" si="4"/>
        <v>○</v>
      </c>
    </row>
    <row r="46" spans="1:19" ht="13.5">
      <c r="A46" s="4" t="s">
        <v>8</v>
      </c>
      <c r="B46" s="5" t="s">
        <v>9</v>
      </c>
      <c r="C46" s="2"/>
      <c r="D46" s="2"/>
      <c r="E46" s="2"/>
      <c r="F46" s="2"/>
      <c r="G46" s="339" t="s">
        <v>424</v>
      </c>
      <c r="H46" s="346" t="s">
        <v>502</v>
      </c>
      <c r="I46" s="346" t="s">
        <v>503</v>
      </c>
      <c r="J46" s="353" t="str">
        <f t="shared" si="0"/>
        <v>3C-14</v>
      </c>
      <c r="K46" s="353" t="str">
        <f t="shared" si="1"/>
        <v>4C-14</v>
      </c>
      <c r="L46" s="353" t="str">
        <f t="shared" si="2"/>
        <v>5C-14</v>
      </c>
      <c r="M46" s="37" t="s">
        <v>12</v>
      </c>
      <c r="N46" s="37" t="s">
        <v>12</v>
      </c>
      <c r="O46" s="37" t="s">
        <v>13</v>
      </c>
      <c r="P46" s="336">
        <v>30</v>
      </c>
      <c r="Q46" s="2"/>
      <c r="R46" s="2" t="str">
        <f t="shared" si="3"/>
        <v>3C-14</v>
      </c>
      <c r="S46" s="2" t="str">
        <f t="shared" si="4"/>
        <v>○</v>
      </c>
    </row>
    <row r="47" spans="1:19" ht="13.5">
      <c r="A47" s="6">
        <v>1</v>
      </c>
      <c r="B47" s="10" t="s">
        <v>96</v>
      </c>
      <c r="C47" s="2"/>
      <c r="D47" s="2"/>
      <c r="E47" s="2"/>
      <c r="F47" s="2"/>
      <c r="G47" s="340" t="s">
        <v>425</v>
      </c>
      <c r="H47" s="345" t="s">
        <v>97</v>
      </c>
      <c r="I47" s="345" t="s">
        <v>98</v>
      </c>
      <c r="J47" s="353" t="str">
        <f t="shared" si="0"/>
        <v>3C-15</v>
      </c>
      <c r="K47" s="353" t="str">
        <f t="shared" si="1"/>
        <v>4C-15</v>
      </c>
      <c r="L47" s="353" t="str">
        <f t="shared" si="2"/>
        <v>5C-15</v>
      </c>
      <c r="M47" s="35" t="s">
        <v>12</v>
      </c>
      <c r="N47" s="35" t="s">
        <v>12</v>
      </c>
      <c r="O47" s="35" t="s">
        <v>12</v>
      </c>
      <c r="P47" s="334">
        <v>20</v>
      </c>
      <c r="Q47" s="2"/>
      <c r="R47" s="2" t="str">
        <f t="shared" si="3"/>
        <v>3C-15</v>
      </c>
      <c r="S47" s="2" t="str">
        <f t="shared" si="4"/>
        <v>○</v>
      </c>
    </row>
    <row r="48" spans="1:19" ht="14.25" thickBot="1">
      <c r="A48" s="8">
        <v>2</v>
      </c>
      <c r="B48" s="11" t="s">
        <v>99</v>
      </c>
      <c r="C48" s="2"/>
      <c r="D48" s="2"/>
      <c r="E48" s="2"/>
      <c r="F48" s="2"/>
      <c r="G48" s="340" t="s">
        <v>426</v>
      </c>
      <c r="H48" s="345" t="s">
        <v>100</v>
      </c>
      <c r="I48" s="345" t="s">
        <v>101</v>
      </c>
      <c r="J48" s="353" t="str">
        <f t="shared" si="0"/>
        <v>3C-16</v>
      </c>
      <c r="K48" s="353" t="str">
        <f t="shared" si="1"/>
        <v>4C-16</v>
      </c>
      <c r="L48" s="353" t="str">
        <f t="shared" si="2"/>
        <v>5C-16</v>
      </c>
      <c r="M48" s="35" t="s">
        <v>13</v>
      </c>
      <c r="N48" s="35" t="s">
        <v>12</v>
      </c>
      <c r="O48" s="35" t="s">
        <v>12</v>
      </c>
      <c r="P48" s="334">
        <v>40</v>
      </c>
      <c r="Q48" s="2"/>
      <c r="R48" s="2" t="str">
        <f t="shared" si="3"/>
        <v>3C-16</v>
      </c>
      <c r="S48" s="2" t="str">
        <f t="shared" si="4"/>
        <v>不開講</v>
      </c>
    </row>
    <row r="49" spans="7:19" ht="13.5">
      <c r="G49" s="340" t="s">
        <v>427</v>
      </c>
      <c r="H49" s="345" t="s">
        <v>504</v>
      </c>
      <c r="I49" s="345" t="s">
        <v>505</v>
      </c>
      <c r="J49" s="353" t="str">
        <f t="shared" si="0"/>
        <v>3C-17</v>
      </c>
      <c r="K49" s="353" t="str">
        <f t="shared" si="1"/>
        <v>4C-17</v>
      </c>
      <c r="L49" s="353" t="str">
        <f t="shared" si="2"/>
        <v>5C-17</v>
      </c>
      <c r="M49" s="35" t="s">
        <v>12</v>
      </c>
      <c r="N49" s="35" t="s">
        <v>12</v>
      </c>
      <c r="O49" s="35" t="s">
        <v>13</v>
      </c>
      <c r="P49" s="334">
        <v>20</v>
      </c>
      <c r="Q49" s="2"/>
      <c r="R49" s="2" t="str">
        <f t="shared" si="3"/>
        <v>3C-17</v>
      </c>
      <c r="S49" s="2" t="str">
        <f t="shared" si="4"/>
        <v>○</v>
      </c>
    </row>
    <row r="50" spans="7:19" ht="13.5">
      <c r="G50" s="340" t="s">
        <v>428</v>
      </c>
      <c r="H50" s="345" t="s">
        <v>102</v>
      </c>
      <c r="I50" s="345" t="s">
        <v>506</v>
      </c>
      <c r="J50" s="353" t="str">
        <f t="shared" si="0"/>
        <v>3C-18</v>
      </c>
      <c r="K50" s="353" t="str">
        <f t="shared" si="1"/>
        <v>4C-18</v>
      </c>
      <c r="L50" s="353" t="str">
        <f t="shared" si="2"/>
        <v>5C-18</v>
      </c>
      <c r="M50" s="35" t="s">
        <v>12</v>
      </c>
      <c r="N50" s="35" t="s">
        <v>12</v>
      </c>
      <c r="O50" s="35" t="s">
        <v>12</v>
      </c>
      <c r="P50" s="334">
        <v>10</v>
      </c>
      <c r="Q50" s="2"/>
      <c r="R50" s="2" t="str">
        <f t="shared" si="3"/>
        <v>3C-18</v>
      </c>
      <c r="S50" s="2" t="str">
        <f t="shared" si="4"/>
        <v>○</v>
      </c>
    </row>
    <row r="51" spans="7:19" ht="13.5">
      <c r="G51" s="340" t="s">
        <v>429</v>
      </c>
      <c r="H51" s="345" t="s">
        <v>103</v>
      </c>
      <c r="I51" s="345" t="s">
        <v>104</v>
      </c>
      <c r="J51" s="353" t="str">
        <f t="shared" si="0"/>
        <v>3C-19</v>
      </c>
      <c r="K51" s="353" t="str">
        <f t="shared" si="1"/>
        <v>4C-19</v>
      </c>
      <c r="L51" s="353" t="str">
        <f t="shared" si="2"/>
        <v>5C-19</v>
      </c>
      <c r="M51" s="35" t="s">
        <v>13</v>
      </c>
      <c r="N51" s="35" t="s">
        <v>12</v>
      </c>
      <c r="O51" s="35" t="s">
        <v>13</v>
      </c>
      <c r="P51" s="334">
        <v>30</v>
      </c>
      <c r="Q51" s="2"/>
      <c r="R51" s="2" t="str">
        <f t="shared" si="3"/>
        <v>3C-19</v>
      </c>
      <c r="S51" s="2" t="str">
        <f t="shared" si="4"/>
        <v>不開講</v>
      </c>
    </row>
    <row r="52" spans="7:19" ht="13.5">
      <c r="G52" s="340" t="s">
        <v>430</v>
      </c>
      <c r="H52" s="345" t="s">
        <v>105</v>
      </c>
      <c r="I52" s="345" t="s">
        <v>507</v>
      </c>
      <c r="J52" s="353" t="str">
        <f t="shared" si="0"/>
        <v>3C-20</v>
      </c>
      <c r="K52" s="353" t="str">
        <f t="shared" si="1"/>
        <v>4C-20</v>
      </c>
      <c r="L52" s="353" t="str">
        <f t="shared" si="2"/>
        <v>5C-20</v>
      </c>
      <c r="M52" s="35" t="s">
        <v>12</v>
      </c>
      <c r="N52" s="35" t="s">
        <v>12</v>
      </c>
      <c r="O52" s="35" t="s">
        <v>12</v>
      </c>
      <c r="P52" s="334">
        <v>20</v>
      </c>
      <c r="Q52" s="2"/>
      <c r="R52" s="2" t="str">
        <f t="shared" si="3"/>
        <v>3C-20</v>
      </c>
      <c r="S52" s="2" t="str">
        <f t="shared" si="4"/>
        <v>○</v>
      </c>
    </row>
    <row r="53" spans="7:19" ht="13.5">
      <c r="G53" s="340" t="s">
        <v>431</v>
      </c>
      <c r="H53" s="345" t="s">
        <v>106</v>
      </c>
      <c r="I53" s="345" t="s">
        <v>107</v>
      </c>
      <c r="J53" s="353" t="str">
        <f t="shared" si="0"/>
        <v>3C-21</v>
      </c>
      <c r="K53" s="353" t="str">
        <f t="shared" si="1"/>
        <v>4C-21</v>
      </c>
      <c r="L53" s="353" t="str">
        <f t="shared" si="2"/>
        <v>5C-21</v>
      </c>
      <c r="M53" s="35" t="s">
        <v>12</v>
      </c>
      <c r="N53" s="35" t="s">
        <v>12</v>
      </c>
      <c r="O53" s="35" t="s">
        <v>12</v>
      </c>
      <c r="P53" s="334">
        <v>20</v>
      </c>
      <c r="Q53" s="2"/>
      <c r="R53" s="2" t="str">
        <f t="shared" si="3"/>
        <v>3C-21</v>
      </c>
      <c r="S53" s="2" t="str">
        <f t="shared" si="4"/>
        <v>○</v>
      </c>
    </row>
    <row r="54" spans="7:19" ht="13.5">
      <c r="G54" s="341" t="s">
        <v>432</v>
      </c>
      <c r="H54" s="345" t="s">
        <v>508</v>
      </c>
      <c r="I54" s="345" t="s">
        <v>509</v>
      </c>
      <c r="J54" s="353" t="str">
        <f t="shared" si="0"/>
        <v>3D-1</v>
      </c>
      <c r="K54" s="353" t="str">
        <f t="shared" si="1"/>
        <v>4D-1</v>
      </c>
      <c r="L54" s="353" t="str">
        <f t="shared" si="2"/>
        <v>5D-1</v>
      </c>
      <c r="M54" s="35" t="s">
        <v>13</v>
      </c>
      <c r="N54" s="35" t="s">
        <v>12</v>
      </c>
      <c r="O54" s="35" t="s">
        <v>13</v>
      </c>
      <c r="P54" s="334">
        <v>10</v>
      </c>
      <c r="Q54" s="2"/>
      <c r="R54" s="2" t="str">
        <f t="shared" si="3"/>
        <v>3D-1</v>
      </c>
      <c r="S54" s="2" t="str">
        <f t="shared" si="4"/>
        <v>不開講</v>
      </c>
    </row>
    <row r="55" spans="7:19" ht="13.5">
      <c r="G55" s="341" t="s">
        <v>433</v>
      </c>
      <c r="H55" s="345" t="s">
        <v>108</v>
      </c>
      <c r="I55" s="345" t="s">
        <v>510</v>
      </c>
      <c r="J55" s="353" t="str">
        <f t="shared" si="0"/>
        <v>3D-2</v>
      </c>
      <c r="K55" s="353" t="str">
        <f t="shared" si="1"/>
        <v>4D-2</v>
      </c>
      <c r="L55" s="353" t="str">
        <f t="shared" si="2"/>
        <v>5D-2</v>
      </c>
      <c r="M55" s="35" t="s">
        <v>12</v>
      </c>
      <c r="N55" s="55" t="s">
        <v>12</v>
      </c>
      <c r="O55" s="35" t="s">
        <v>12</v>
      </c>
      <c r="P55" s="334">
        <v>20</v>
      </c>
      <c r="Q55" s="2"/>
      <c r="R55" s="2" t="str">
        <f t="shared" si="3"/>
        <v>3D-2</v>
      </c>
      <c r="S55" s="2" t="str">
        <f t="shared" si="4"/>
        <v>○</v>
      </c>
    </row>
    <row r="56" spans="7:19" ht="13.5">
      <c r="G56" s="341" t="s">
        <v>434</v>
      </c>
      <c r="H56" s="345" t="s">
        <v>109</v>
      </c>
      <c r="I56" s="345" t="s">
        <v>110</v>
      </c>
      <c r="J56" s="353" t="str">
        <f t="shared" si="0"/>
        <v>3D-3</v>
      </c>
      <c r="K56" s="353" t="str">
        <f t="shared" si="1"/>
        <v>4D-3</v>
      </c>
      <c r="L56" s="353" t="str">
        <f t="shared" si="2"/>
        <v>5D-3</v>
      </c>
      <c r="M56" s="35" t="s">
        <v>12</v>
      </c>
      <c r="N56" s="35" t="s">
        <v>12</v>
      </c>
      <c r="O56" s="35" t="s">
        <v>12</v>
      </c>
      <c r="P56" s="334">
        <v>20</v>
      </c>
      <c r="Q56" s="2"/>
      <c r="R56" s="2" t="str">
        <f t="shared" si="3"/>
        <v>3D-3</v>
      </c>
      <c r="S56" s="2" t="str">
        <f t="shared" si="4"/>
        <v>○</v>
      </c>
    </row>
    <row r="57" spans="7:19" ht="13.5">
      <c r="G57" s="342" t="s">
        <v>435</v>
      </c>
      <c r="H57" s="346" t="s">
        <v>111</v>
      </c>
      <c r="I57" s="346" t="s">
        <v>548</v>
      </c>
      <c r="J57" s="353" t="str">
        <f t="shared" si="0"/>
        <v>3D-4</v>
      </c>
      <c r="K57" s="353" t="str">
        <f t="shared" si="1"/>
        <v>4D-4</v>
      </c>
      <c r="L57" s="353" t="str">
        <f t="shared" si="2"/>
        <v>5D-4</v>
      </c>
      <c r="M57" s="35" t="s">
        <v>12</v>
      </c>
      <c r="N57" s="35" t="s">
        <v>12</v>
      </c>
      <c r="O57" s="35" t="s">
        <v>12</v>
      </c>
      <c r="P57" s="336">
        <v>20</v>
      </c>
      <c r="Q57" s="2"/>
      <c r="R57" s="2" t="str">
        <f t="shared" si="3"/>
        <v>3D-4</v>
      </c>
      <c r="S57" s="2" t="str">
        <f t="shared" si="4"/>
        <v>○</v>
      </c>
    </row>
    <row r="58" spans="7:19" ht="13.5">
      <c r="G58" s="342" t="s">
        <v>436</v>
      </c>
      <c r="H58" s="346" t="s">
        <v>112</v>
      </c>
      <c r="I58" s="346" t="s">
        <v>511</v>
      </c>
      <c r="J58" s="353" t="str">
        <f t="shared" si="0"/>
        <v>3D-5</v>
      </c>
      <c r="K58" s="353" t="str">
        <f t="shared" si="1"/>
        <v>4D-5</v>
      </c>
      <c r="L58" s="353" t="str">
        <f t="shared" si="2"/>
        <v>5D-5</v>
      </c>
      <c r="M58" s="37" t="s">
        <v>12</v>
      </c>
      <c r="N58" s="37" t="s">
        <v>13</v>
      </c>
      <c r="O58" s="37" t="s">
        <v>13</v>
      </c>
      <c r="P58" s="336">
        <v>15</v>
      </c>
      <c r="Q58" s="2"/>
      <c r="R58" s="2" t="str">
        <f t="shared" si="3"/>
        <v>3D-5</v>
      </c>
      <c r="S58" s="2" t="str">
        <f t="shared" si="4"/>
        <v>○</v>
      </c>
    </row>
    <row r="59" spans="7:19" ht="13.5">
      <c r="G59" s="341" t="s">
        <v>437</v>
      </c>
      <c r="H59" s="345" t="s">
        <v>113</v>
      </c>
      <c r="I59" s="345" t="s">
        <v>114</v>
      </c>
      <c r="J59" s="353" t="str">
        <f t="shared" si="0"/>
        <v>3D-6</v>
      </c>
      <c r="K59" s="353" t="str">
        <f t="shared" si="1"/>
        <v>4D-6</v>
      </c>
      <c r="L59" s="353" t="str">
        <f t="shared" si="2"/>
        <v>5D-6</v>
      </c>
      <c r="M59" s="37" t="s">
        <v>12</v>
      </c>
      <c r="N59" s="37" t="s">
        <v>12</v>
      </c>
      <c r="O59" s="37" t="s">
        <v>12</v>
      </c>
      <c r="P59" s="334">
        <v>25</v>
      </c>
      <c r="Q59" s="2"/>
      <c r="R59" s="2" t="str">
        <f t="shared" si="3"/>
        <v>3D-6</v>
      </c>
      <c r="S59" s="2" t="str">
        <f t="shared" si="4"/>
        <v>○</v>
      </c>
    </row>
    <row r="60" spans="7:19" ht="13.5">
      <c r="G60" s="342" t="s">
        <v>438</v>
      </c>
      <c r="H60" s="346" t="s">
        <v>512</v>
      </c>
      <c r="I60" s="346" t="s">
        <v>513</v>
      </c>
      <c r="J60" s="353" t="str">
        <f t="shared" si="0"/>
        <v>3D-7</v>
      </c>
      <c r="K60" s="353" t="str">
        <f t="shared" si="1"/>
        <v>4D-7</v>
      </c>
      <c r="L60" s="353" t="str">
        <f t="shared" si="2"/>
        <v>5D-7</v>
      </c>
      <c r="M60" s="35" t="s">
        <v>12</v>
      </c>
      <c r="N60" s="35" t="s">
        <v>12</v>
      </c>
      <c r="O60" s="35" t="s">
        <v>12</v>
      </c>
      <c r="P60" s="336">
        <v>12</v>
      </c>
      <c r="Q60" s="2"/>
      <c r="R60" s="2" t="str">
        <f t="shared" si="3"/>
        <v>3D-7</v>
      </c>
      <c r="S60" s="2" t="str">
        <f t="shared" si="4"/>
        <v>○</v>
      </c>
    </row>
    <row r="61" spans="7:19" ht="13.5">
      <c r="G61" s="341" t="s">
        <v>439</v>
      </c>
      <c r="H61" s="345" t="s">
        <v>115</v>
      </c>
      <c r="I61" s="345" t="s">
        <v>116</v>
      </c>
      <c r="J61" s="353" t="str">
        <f t="shared" si="0"/>
        <v>3D-8</v>
      </c>
      <c r="K61" s="353" t="str">
        <f t="shared" si="1"/>
        <v>4D-8</v>
      </c>
      <c r="L61" s="353" t="str">
        <f t="shared" si="2"/>
        <v>5D-8</v>
      </c>
      <c r="M61" s="37" t="s">
        <v>13</v>
      </c>
      <c r="N61" s="37" t="s">
        <v>12</v>
      </c>
      <c r="O61" s="37" t="s">
        <v>13</v>
      </c>
      <c r="P61" s="334">
        <v>20</v>
      </c>
      <c r="Q61" s="2"/>
      <c r="R61" s="2" t="str">
        <f t="shared" si="3"/>
        <v>3D-8</v>
      </c>
      <c r="S61" s="2" t="str">
        <f t="shared" si="4"/>
        <v>不開講</v>
      </c>
    </row>
    <row r="62" spans="7:19" ht="13.5">
      <c r="G62" s="341" t="s">
        <v>440</v>
      </c>
      <c r="H62" s="345" t="s">
        <v>514</v>
      </c>
      <c r="I62" s="345" t="s">
        <v>117</v>
      </c>
      <c r="J62" s="353" t="str">
        <f t="shared" si="0"/>
        <v>3D-9</v>
      </c>
      <c r="K62" s="353" t="str">
        <f t="shared" si="1"/>
        <v>4D-9</v>
      </c>
      <c r="L62" s="353" t="str">
        <f t="shared" si="2"/>
        <v>5D-9</v>
      </c>
      <c r="M62" s="35" t="s">
        <v>12</v>
      </c>
      <c r="N62" s="35" t="s">
        <v>12</v>
      </c>
      <c r="O62" s="35" t="s">
        <v>12</v>
      </c>
      <c r="P62" s="334">
        <v>20</v>
      </c>
      <c r="Q62" s="2"/>
      <c r="R62" s="2" t="str">
        <f t="shared" si="3"/>
        <v>3D-9</v>
      </c>
      <c r="S62" s="2" t="str">
        <f t="shared" si="4"/>
        <v>○</v>
      </c>
    </row>
    <row r="63" spans="7:19" ht="13.5">
      <c r="G63" s="341" t="s">
        <v>441</v>
      </c>
      <c r="H63" s="345" t="s">
        <v>515</v>
      </c>
      <c r="I63" s="345" t="s">
        <v>118</v>
      </c>
      <c r="J63" s="353" t="str">
        <f t="shared" si="0"/>
        <v>3D-10</v>
      </c>
      <c r="K63" s="353" t="str">
        <f t="shared" si="1"/>
        <v>4D-10</v>
      </c>
      <c r="L63" s="353" t="str">
        <f t="shared" si="2"/>
        <v>5D-10</v>
      </c>
      <c r="M63" s="35" t="s">
        <v>12</v>
      </c>
      <c r="N63" s="35" t="s">
        <v>12</v>
      </c>
      <c r="O63" s="35" t="s">
        <v>12</v>
      </c>
      <c r="P63" s="334">
        <v>10</v>
      </c>
      <c r="Q63" s="2"/>
      <c r="R63" s="2" t="str">
        <f t="shared" si="3"/>
        <v>3D-10</v>
      </c>
      <c r="S63" s="2" t="str">
        <f t="shared" si="4"/>
        <v>○</v>
      </c>
    </row>
    <row r="64" spans="7:19" ht="13.5">
      <c r="G64" s="342" t="s">
        <v>442</v>
      </c>
      <c r="H64" s="346" t="s">
        <v>119</v>
      </c>
      <c r="I64" s="346" t="s">
        <v>120</v>
      </c>
      <c r="J64" s="353" t="str">
        <f t="shared" si="0"/>
        <v>3D-11</v>
      </c>
      <c r="K64" s="353" t="str">
        <f t="shared" si="1"/>
        <v>4D-11</v>
      </c>
      <c r="L64" s="353" t="str">
        <f t="shared" si="2"/>
        <v>5D-11</v>
      </c>
      <c r="M64" s="35" t="s">
        <v>12</v>
      </c>
      <c r="N64" s="35" t="s">
        <v>13</v>
      </c>
      <c r="O64" s="35" t="s">
        <v>12</v>
      </c>
      <c r="P64" s="336">
        <v>10</v>
      </c>
      <c r="Q64" s="2"/>
      <c r="R64" s="2" t="str">
        <f t="shared" si="3"/>
        <v>3D-11</v>
      </c>
      <c r="S64" s="2" t="str">
        <f t="shared" si="4"/>
        <v>○</v>
      </c>
    </row>
    <row r="65" spans="7:19" ht="13.5">
      <c r="G65" s="342" t="s">
        <v>443</v>
      </c>
      <c r="H65" s="346" t="s">
        <v>121</v>
      </c>
      <c r="I65" s="346" t="s">
        <v>122</v>
      </c>
      <c r="J65" s="353" t="str">
        <f t="shared" si="0"/>
        <v>3D-12</v>
      </c>
      <c r="K65" s="353" t="str">
        <f t="shared" si="1"/>
        <v>4D-12</v>
      </c>
      <c r="L65" s="353" t="str">
        <f t="shared" si="2"/>
        <v>5D-12</v>
      </c>
      <c r="M65" s="37" t="s">
        <v>12</v>
      </c>
      <c r="N65" s="37" t="s">
        <v>12</v>
      </c>
      <c r="O65" s="37" t="s">
        <v>12</v>
      </c>
      <c r="P65" s="336">
        <v>20</v>
      </c>
      <c r="Q65" s="2"/>
      <c r="R65" s="2" t="str">
        <f t="shared" si="3"/>
        <v>3D-12</v>
      </c>
      <c r="S65" s="2" t="str">
        <f t="shared" si="4"/>
        <v>○</v>
      </c>
    </row>
    <row r="66" spans="7:19" ht="13.5">
      <c r="G66" s="341" t="s">
        <v>444</v>
      </c>
      <c r="H66" s="345" t="s">
        <v>123</v>
      </c>
      <c r="I66" s="345" t="s">
        <v>124</v>
      </c>
      <c r="J66" s="353" t="str">
        <f t="shared" si="0"/>
        <v>3D-13</v>
      </c>
      <c r="K66" s="353" t="str">
        <f t="shared" si="1"/>
        <v>4D-13</v>
      </c>
      <c r="L66" s="353" t="str">
        <f t="shared" si="2"/>
        <v>5D-13</v>
      </c>
      <c r="M66" s="37" t="s">
        <v>12</v>
      </c>
      <c r="N66" s="37" t="s">
        <v>12</v>
      </c>
      <c r="O66" s="37" t="s">
        <v>12</v>
      </c>
      <c r="P66" s="334">
        <v>12</v>
      </c>
      <c r="Q66" s="2"/>
      <c r="R66" s="2" t="str">
        <f t="shared" si="3"/>
        <v>3D-13</v>
      </c>
      <c r="S66" s="2" t="str">
        <f t="shared" si="4"/>
        <v>○</v>
      </c>
    </row>
    <row r="67" spans="7:19" ht="13.5">
      <c r="G67" s="343" t="s">
        <v>445</v>
      </c>
      <c r="H67" s="345" t="s">
        <v>125</v>
      </c>
      <c r="I67" s="345" t="s">
        <v>126</v>
      </c>
      <c r="J67" s="353" t="str">
        <f aca="true" t="shared" si="5" ref="J67:J93">CONCATENATE($M$1,G67)</f>
        <v>3E-1</v>
      </c>
      <c r="K67" s="353" t="str">
        <f aca="true" t="shared" si="6" ref="K67:K93">CONCATENATE($N$1,G67)</f>
        <v>4E-1</v>
      </c>
      <c r="L67" s="353" t="str">
        <f aca="true" t="shared" si="7" ref="L67:L93">CONCATENATE($O$1,G67)</f>
        <v>5E-1</v>
      </c>
      <c r="M67" s="36" t="s">
        <v>12</v>
      </c>
      <c r="N67" s="36" t="s">
        <v>12</v>
      </c>
      <c r="O67" s="36" t="s">
        <v>12</v>
      </c>
      <c r="P67" s="334">
        <v>20</v>
      </c>
      <c r="Q67" s="2"/>
      <c r="R67" s="2" t="str">
        <f aca="true" t="shared" si="8" ref="R67:R93">J67</f>
        <v>3E-1</v>
      </c>
      <c r="S67" s="2" t="str">
        <f aca="true" t="shared" si="9" ref="S67:S93">IF(M67="×","不開講",M67)</f>
        <v>○</v>
      </c>
    </row>
    <row r="68" spans="7:19" ht="13.5">
      <c r="G68" s="344" t="s">
        <v>446</v>
      </c>
      <c r="H68" s="346" t="s">
        <v>127</v>
      </c>
      <c r="I68" s="346" t="s">
        <v>128</v>
      </c>
      <c r="J68" s="353" t="str">
        <f t="shared" si="5"/>
        <v>3E-2</v>
      </c>
      <c r="K68" s="353" t="str">
        <f t="shared" si="6"/>
        <v>4E-2</v>
      </c>
      <c r="L68" s="353" t="str">
        <f t="shared" si="7"/>
        <v>5E-2</v>
      </c>
      <c r="M68" s="35" t="s">
        <v>13</v>
      </c>
      <c r="N68" s="35" t="s">
        <v>12</v>
      </c>
      <c r="O68" s="35" t="s">
        <v>12</v>
      </c>
      <c r="P68" s="336">
        <v>30</v>
      </c>
      <c r="Q68" s="2"/>
      <c r="R68" s="2" t="str">
        <f t="shared" si="8"/>
        <v>3E-2</v>
      </c>
      <c r="S68" s="2" t="str">
        <f t="shared" si="9"/>
        <v>不開講</v>
      </c>
    </row>
    <row r="69" spans="7:19" ht="13.5">
      <c r="G69" s="343" t="s">
        <v>447</v>
      </c>
      <c r="H69" s="346" t="s">
        <v>516</v>
      </c>
      <c r="I69" s="346" t="s">
        <v>517</v>
      </c>
      <c r="J69" s="353" t="str">
        <f t="shared" si="5"/>
        <v>3E-3</v>
      </c>
      <c r="K69" s="353" t="str">
        <f t="shared" si="6"/>
        <v>4E-3</v>
      </c>
      <c r="L69" s="353" t="str">
        <f t="shared" si="7"/>
        <v>5E-3</v>
      </c>
      <c r="M69" s="37" t="s">
        <v>13</v>
      </c>
      <c r="N69" s="37" t="s">
        <v>12</v>
      </c>
      <c r="O69" s="37" t="s">
        <v>13</v>
      </c>
      <c r="P69" s="336">
        <v>15</v>
      </c>
      <c r="Q69" s="2"/>
      <c r="R69" s="2" t="str">
        <f t="shared" si="8"/>
        <v>3E-3</v>
      </c>
      <c r="S69" s="2" t="str">
        <f t="shared" si="9"/>
        <v>不開講</v>
      </c>
    </row>
    <row r="70" spans="7:19" ht="13.5">
      <c r="G70" s="343" t="s">
        <v>448</v>
      </c>
      <c r="H70" s="345" t="s">
        <v>129</v>
      </c>
      <c r="I70" s="345" t="s">
        <v>130</v>
      </c>
      <c r="J70" s="353" t="str">
        <f t="shared" si="5"/>
        <v>3E-4</v>
      </c>
      <c r="K70" s="353" t="str">
        <f t="shared" si="6"/>
        <v>4E-4</v>
      </c>
      <c r="L70" s="353" t="str">
        <f t="shared" si="7"/>
        <v>5E-4</v>
      </c>
      <c r="M70" s="38" t="s">
        <v>12</v>
      </c>
      <c r="N70" s="35" t="s">
        <v>13</v>
      </c>
      <c r="O70" s="35" t="s">
        <v>13</v>
      </c>
      <c r="P70" s="334">
        <v>30</v>
      </c>
      <c r="Q70" s="2"/>
      <c r="R70" s="2" t="str">
        <f t="shared" si="8"/>
        <v>3E-4</v>
      </c>
      <c r="S70" s="2" t="str">
        <f t="shared" si="9"/>
        <v>○</v>
      </c>
    </row>
    <row r="71" spans="7:19" ht="13.5">
      <c r="G71" s="344" t="s">
        <v>449</v>
      </c>
      <c r="H71" s="346" t="s">
        <v>131</v>
      </c>
      <c r="I71" s="346" t="s">
        <v>543</v>
      </c>
      <c r="J71" s="353" t="str">
        <f t="shared" si="5"/>
        <v>3E-5</v>
      </c>
      <c r="K71" s="353" t="str">
        <f t="shared" si="6"/>
        <v>4E-5</v>
      </c>
      <c r="L71" s="353" t="str">
        <f t="shared" si="7"/>
        <v>5E-5</v>
      </c>
      <c r="M71" s="35" t="s">
        <v>12</v>
      </c>
      <c r="N71" s="35" t="s">
        <v>13</v>
      </c>
      <c r="O71" s="35" t="s">
        <v>13</v>
      </c>
      <c r="P71" s="336">
        <v>30</v>
      </c>
      <c r="Q71" s="2"/>
      <c r="R71" s="2" t="str">
        <f t="shared" si="8"/>
        <v>3E-5</v>
      </c>
      <c r="S71" s="2" t="str">
        <f t="shared" si="9"/>
        <v>○</v>
      </c>
    </row>
    <row r="72" spans="7:19" ht="13.5">
      <c r="G72" s="343" t="s">
        <v>450</v>
      </c>
      <c r="H72" s="345" t="s">
        <v>132</v>
      </c>
      <c r="I72" s="345" t="s">
        <v>133</v>
      </c>
      <c r="J72" s="353" t="str">
        <f t="shared" si="5"/>
        <v>3E-6</v>
      </c>
      <c r="K72" s="353" t="str">
        <f t="shared" si="6"/>
        <v>4E-6</v>
      </c>
      <c r="L72" s="353" t="str">
        <f t="shared" si="7"/>
        <v>5E-6</v>
      </c>
      <c r="M72" s="37" t="s">
        <v>13</v>
      </c>
      <c r="N72" s="37" t="s">
        <v>12</v>
      </c>
      <c r="O72" s="37" t="s">
        <v>12</v>
      </c>
      <c r="P72" s="334">
        <v>30</v>
      </c>
      <c r="Q72" s="2"/>
      <c r="R72" s="2" t="str">
        <f t="shared" si="8"/>
        <v>3E-6</v>
      </c>
      <c r="S72" s="2" t="str">
        <f t="shared" si="9"/>
        <v>不開講</v>
      </c>
    </row>
    <row r="73" spans="7:19" ht="13.5">
      <c r="G73" s="344" t="s">
        <v>451</v>
      </c>
      <c r="H73" s="345" t="s">
        <v>134</v>
      </c>
      <c r="I73" s="346" t="s">
        <v>518</v>
      </c>
      <c r="J73" s="353" t="str">
        <f t="shared" si="5"/>
        <v>3E-7</v>
      </c>
      <c r="K73" s="353" t="str">
        <f t="shared" si="6"/>
        <v>4E-7</v>
      </c>
      <c r="L73" s="353" t="str">
        <f t="shared" si="7"/>
        <v>5E-7</v>
      </c>
      <c r="M73" s="35" t="s">
        <v>12</v>
      </c>
      <c r="N73" s="35" t="s">
        <v>12</v>
      </c>
      <c r="O73" s="35" t="s">
        <v>12</v>
      </c>
      <c r="P73" s="336">
        <v>30</v>
      </c>
      <c r="Q73" s="2"/>
      <c r="R73" s="2" t="str">
        <f t="shared" si="8"/>
        <v>3E-7</v>
      </c>
      <c r="S73" s="2" t="str">
        <f t="shared" si="9"/>
        <v>○</v>
      </c>
    </row>
    <row r="74" spans="7:19" ht="13.5">
      <c r="G74" s="343" t="s">
        <v>452</v>
      </c>
      <c r="H74" s="345" t="s">
        <v>135</v>
      </c>
      <c r="I74" s="345" t="s">
        <v>136</v>
      </c>
      <c r="J74" s="353" t="str">
        <f t="shared" si="5"/>
        <v>3E-8</v>
      </c>
      <c r="K74" s="353" t="str">
        <f t="shared" si="6"/>
        <v>4E-8</v>
      </c>
      <c r="L74" s="353" t="str">
        <f t="shared" si="7"/>
        <v>5E-8</v>
      </c>
      <c r="M74" s="37" t="s">
        <v>13</v>
      </c>
      <c r="N74" s="37" t="s">
        <v>12</v>
      </c>
      <c r="O74" s="37" t="s">
        <v>12</v>
      </c>
      <c r="P74" s="334">
        <v>16</v>
      </c>
      <c r="Q74" s="2"/>
      <c r="R74" s="2" t="str">
        <f t="shared" si="8"/>
        <v>3E-8</v>
      </c>
      <c r="S74" s="2" t="str">
        <f t="shared" si="9"/>
        <v>不開講</v>
      </c>
    </row>
    <row r="75" spans="7:19" ht="13.5">
      <c r="G75" s="343" t="s">
        <v>453</v>
      </c>
      <c r="H75" s="345" t="s">
        <v>519</v>
      </c>
      <c r="I75" s="345" t="s">
        <v>137</v>
      </c>
      <c r="J75" s="353" t="str">
        <f t="shared" si="5"/>
        <v>3E-9</v>
      </c>
      <c r="K75" s="353" t="str">
        <f t="shared" si="6"/>
        <v>4E-9</v>
      </c>
      <c r="L75" s="353" t="str">
        <f t="shared" si="7"/>
        <v>5E-9</v>
      </c>
      <c r="M75" s="35" t="s">
        <v>12</v>
      </c>
      <c r="N75" s="35" t="s">
        <v>12</v>
      </c>
      <c r="O75" s="35" t="s">
        <v>12</v>
      </c>
      <c r="P75" s="334">
        <v>15</v>
      </c>
      <c r="Q75" s="2"/>
      <c r="R75" s="2" t="str">
        <f t="shared" si="8"/>
        <v>3E-9</v>
      </c>
      <c r="S75" s="2" t="str">
        <f t="shared" si="9"/>
        <v>○</v>
      </c>
    </row>
    <row r="76" spans="7:19" ht="13.5">
      <c r="G76" s="344" t="s">
        <v>454</v>
      </c>
      <c r="H76" s="346" t="s">
        <v>138</v>
      </c>
      <c r="I76" s="346" t="s">
        <v>520</v>
      </c>
      <c r="J76" s="353" t="str">
        <f t="shared" si="5"/>
        <v>3E-10</v>
      </c>
      <c r="K76" s="353" t="str">
        <f t="shared" si="6"/>
        <v>4E-10</v>
      </c>
      <c r="L76" s="353" t="str">
        <f t="shared" si="7"/>
        <v>5E-10</v>
      </c>
      <c r="M76" s="35" t="s">
        <v>12</v>
      </c>
      <c r="N76" s="35" t="s">
        <v>12</v>
      </c>
      <c r="O76" s="35" t="s">
        <v>13</v>
      </c>
      <c r="P76" s="336">
        <v>15</v>
      </c>
      <c r="Q76" s="2"/>
      <c r="R76" s="2" t="str">
        <f t="shared" si="8"/>
        <v>3E-10</v>
      </c>
      <c r="S76" s="2" t="str">
        <f t="shared" si="9"/>
        <v>○</v>
      </c>
    </row>
    <row r="77" spans="7:19" ht="13.5">
      <c r="G77" s="343" t="s">
        <v>455</v>
      </c>
      <c r="H77" s="345" t="s">
        <v>521</v>
      </c>
      <c r="I77" s="345" t="s">
        <v>139</v>
      </c>
      <c r="J77" s="353" t="str">
        <f t="shared" si="5"/>
        <v>3E-11</v>
      </c>
      <c r="K77" s="353" t="str">
        <f t="shared" si="6"/>
        <v>4E-11</v>
      </c>
      <c r="L77" s="353" t="str">
        <f t="shared" si="7"/>
        <v>5E-11</v>
      </c>
      <c r="M77" s="37" t="s">
        <v>12</v>
      </c>
      <c r="N77" s="37" t="s">
        <v>13</v>
      </c>
      <c r="O77" s="37" t="s">
        <v>12</v>
      </c>
      <c r="P77" s="334">
        <v>30</v>
      </c>
      <c r="Q77" s="2"/>
      <c r="R77" s="2" t="str">
        <f t="shared" si="8"/>
        <v>3E-11</v>
      </c>
      <c r="S77" s="2" t="str">
        <f t="shared" si="9"/>
        <v>○</v>
      </c>
    </row>
    <row r="78" spans="7:19" ht="13.5">
      <c r="G78" s="344" t="s">
        <v>456</v>
      </c>
      <c r="H78" s="346" t="s">
        <v>140</v>
      </c>
      <c r="I78" s="346" t="s">
        <v>522</v>
      </c>
      <c r="J78" s="353" t="str">
        <f t="shared" si="5"/>
        <v>3E-12</v>
      </c>
      <c r="K78" s="353" t="str">
        <f t="shared" si="6"/>
        <v>4E-12</v>
      </c>
      <c r="L78" s="353" t="str">
        <f t="shared" si="7"/>
        <v>5E-12</v>
      </c>
      <c r="M78" s="35" t="s">
        <v>12</v>
      </c>
      <c r="N78" s="35" t="s">
        <v>13</v>
      </c>
      <c r="O78" s="35" t="s">
        <v>13</v>
      </c>
      <c r="P78" s="336">
        <v>20</v>
      </c>
      <c r="Q78" s="2"/>
      <c r="R78" s="2" t="str">
        <f t="shared" si="8"/>
        <v>3E-12</v>
      </c>
      <c r="S78" s="2" t="str">
        <f t="shared" si="9"/>
        <v>○</v>
      </c>
    </row>
    <row r="79" spans="7:19" ht="13.5">
      <c r="G79" s="344" t="s">
        <v>457</v>
      </c>
      <c r="H79" s="346" t="s">
        <v>141</v>
      </c>
      <c r="I79" s="346" t="s">
        <v>523</v>
      </c>
      <c r="J79" s="353" t="str">
        <f t="shared" si="5"/>
        <v>3E-13</v>
      </c>
      <c r="K79" s="353" t="str">
        <f t="shared" si="6"/>
        <v>4E-13</v>
      </c>
      <c r="L79" s="353" t="str">
        <f t="shared" si="7"/>
        <v>5E-13</v>
      </c>
      <c r="M79" s="37" t="s">
        <v>12</v>
      </c>
      <c r="N79" s="37" t="s">
        <v>12</v>
      </c>
      <c r="O79" s="37" t="s">
        <v>13</v>
      </c>
      <c r="P79" s="336">
        <v>20</v>
      </c>
      <c r="Q79" s="2"/>
      <c r="R79" s="2" t="str">
        <f t="shared" si="8"/>
        <v>3E-13</v>
      </c>
      <c r="S79" s="2" t="str">
        <f t="shared" si="9"/>
        <v>○</v>
      </c>
    </row>
    <row r="80" spans="7:19" ht="13.5">
      <c r="G80" s="344" t="s">
        <v>458</v>
      </c>
      <c r="H80" s="346" t="s">
        <v>142</v>
      </c>
      <c r="I80" s="346" t="s">
        <v>143</v>
      </c>
      <c r="J80" s="353" t="str">
        <f t="shared" si="5"/>
        <v>3E-14</v>
      </c>
      <c r="K80" s="353" t="str">
        <f t="shared" si="6"/>
        <v>4E-14</v>
      </c>
      <c r="L80" s="353" t="str">
        <f t="shared" si="7"/>
        <v>5E-14</v>
      </c>
      <c r="M80" s="37" t="s">
        <v>12</v>
      </c>
      <c r="N80" s="37" t="s">
        <v>12</v>
      </c>
      <c r="O80" s="37" t="s">
        <v>12</v>
      </c>
      <c r="P80" s="336">
        <v>10</v>
      </c>
      <c r="Q80" s="2"/>
      <c r="R80" s="2" t="str">
        <f t="shared" si="8"/>
        <v>3E-14</v>
      </c>
      <c r="S80" s="2" t="str">
        <f t="shared" si="9"/>
        <v>○</v>
      </c>
    </row>
    <row r="81" spans="7:19" ht="13.5">
      <c r="G81" s="343" t="s">
        <v>459</v>
      </c>
      <c r="H81" s="345" t="s">
        <v>144</v>
      </c>
      <c r="I81" s="345" t="s">
        <v>145</v>
      </c>
      <c r="J81" s="353" t="str">
        <f t="shared" si="5"/>
        <v>3E-15</v>
      </c>
      <c r="K81" s="353" t="str">
        <f t="shared" si="6"/>
        <v>4E-15</v>
      </c>
      <c r="L81" s="353" t="str">
        <f t="shared" si="7"/>
        <v>5E-15</v>
      </c>
      <c r="M81" s="37" t="s">
        <v>12</v>
      </c>
      <c r="N81" s="37" t="s">
        <v>12</v>
      </c>
      <c r="O81" s="37" t="s">
        <v>12</v>
      </c>
      <c r="P81" s="334">
        <v>20</v>
      </c>
      <c r="Q81" s="2"/>
      <c r="R81" s="2" t="str">
        <f t="shared" si="8"/>
        <v>3E-15</v>
      </c>
      <c r="S81" s="2" t="str">
        <f t="shared" si="9"/>
        <v>○</v>
      </c>
    </row>
    <row r="82" spans="7:19" ht="13.5">
      <c r="G82" s="343" t="s">
        <v>460</v>
      </c>
      <c r="H82" s="345" t="s">
        <v>146</v>
      </c>
      <c r="I82" s="345" t="s">
        <v>147</v>
      </c>
      <c r="J82" s="353" t="str">
        <f t="shared" si="5"/>
        <v>3E-16</v>
      </c>
      <c r="K82" s="353" t="str">
        <f t="shared" si="6"/>
        <v>4E-16</v>
      </c>
      <c r="L82" s="353" t="str">
        <f t="shared" si="7"/>
        <v>5E-16</v>
      </c>
      <c r="M82" s="35" t="s">
        <v>12</v>
      </c>
      <c r="N82" s="35" t="s">
        <v>12</v>
      </c>
      <c r="O82" s="35" t="s">
        <v>13</v>
      </c>
      <c r="P82" s="334">
        <v>40</v>
      </c>
      <c r="Q82" s="2"/>
      <c r="R82" s="2" t="str">
        <f t="shared" si="8"/>
        <v>3E-16</v>
      </c>
      <c r="S82" s="2" t="str">
        <f t="shared" si="9"/>
        <v>○</v>
      </c>
    </row>
    <row r="83" spans="7:19" ht="13.5">
      <c r="G83" s="344" t="s">
        <v>461</v>
      </c>
      <c r="H83" s="346" t="s">
        <v>148</v>
      </c>
      <c r="I83" s="346" t="s">
        <v>524</v>
      </c>
      <c r="J83" s="353" t="str">
        <f t="shared" si="5"/>
        <v>3E-17</v>
      </c>
      <c r="K83" s="353" t="str">
        <f t="shared" si="6"/>
        <v>4E-17</v>
      </c>
      <c r="L83" s="353" t="str">
        <f t="shared" si="7"/>
        <v>5E-17</v>
      </c>
      <c r="M83" s="35" t="s">
        <v>12</v>
      </c>
      <c r="N83" s="35" t="s">
        <v>13</v>
      </c>
      <c r="O83" s="35" t="s">
        <v>13</v>
      </c>
      <c r="P83" s="336">
        <v>36</v>
      </c>
      <c r="Q83" s="2"/>
      <c r="R83" s="2" t="str">
        <f t="shared" si="8"/>
        <v>3E-17</v>
      </c>
      <c r="S83" s="2" t="str">
        <f t="shared" si="9"/>
        <v>○</v>
      </c>
    </row>
    <row r="84" spans="7:19" ht="13.5">
      <c r="G84" s="344" t="s">
        <v>462</v>
      </c>
      <c r="H84" s="346" t="s">
        <v>149</v>
      </c>
      <c r="I84" s="346" t="s">
        <v>525</v>
      </c>
      <c r="J84" s="353" t="str">
        <f t="shared" si="5"/>
        <v>3E-18</v>
      </c>
      <c r="K84" s="353" t="str">
        <f t="shared" si="6"/>
        <v>4E-18</v>
      </c>
      <c r="L84" s="353" t="str">
        <f t="shared" si="7"/>
        <v>5E-18</v>
      </c>
      <c r="M84" s="37" t="s">
        <v>12</v>
      </c>
      <c r="N84" s="37" t="s">
        <v>13</v>
      </c>
      <c r="O84" s="37" t="s">
        <v>13</v>
      </c>
      <c r="P84" s="336">
        <v>20</v>
      </c>
      <c r="Q84" s="2"/>
      <c r="R84" s="2" t="str">
        <f t="shared" si="8"/>
        <v>3E-18</v>
      </c>
      <c r="S84" s="2" t="str">
        <f t="shared" si="9"/>
        <v>○</v>
      </c>
    </row>
    <row r="85" spans="7:19" ht="13.5">
      <c r="G85" s="343" t="s">
        <v>463</v>
      </c>
      <c r="H85" s="345" t="s">
        <v>150</v>
      </c>
      <c r="I85" s="345" t="s">
        <v>151</v>
      </c>
      <c r="J85" s="353" t="str">
        <f t="shared" si="5"/>
        <v>3E-19</v>
      </c>
      <c r="K85" s="353" t="str">
        <f t="shared" si="6"/>
        <v>4E-19</v>
      </c>
      <c r="L85" s="353" t="str">
        <f t="shared" si="7"/>
        <v>5E-19</v>
      </c>
      <c r="M85" s="38" t="s">
        <v>12</v>
      </c>
      <c r="N85" s="38" t="s">
        <v>12</v>
      </c>
      <c r="O85" s="38" t="s">
        <v>12</v>
      </c>
      <c r="P85" s="334">
        <v>36</v>
      </c>
      <c r="Q85" s="2"/>
      <c r="R85" s="2" t="str">
        <f t="shared" si="8"/>
        <v>3E-19</v>
      </c>
      <c r="S85" s="2" t="str">
        <f t="shared" si="9"/>
        <v>○</v>
      </c>
    </row>
    <row r="86" spans="7:19" ht="13.5">
      <c r="G86" s="343" t="s">
        <v>464</v>
      </c>
      <c r="H86" s="345" t="s">
        <v>152</v>
      </c>
      <c r="I86" s="345" t="s">
        <v>153</v>
      </c>
      <c r="J86" s="353" t="str">
        <f t="shared" si="5"/>
        <v>3E-20</v>
      </c>
      <c r="K86" s="353" t="str">
        <f t="shared" si="6"/>
        <v>4E-20</v>
      </c>
      <c r="L86" s="353" t="str">
        <f t="shared" si="7"/>
        <v>5E-20</v>
      </c>
      <c r="M86" s="35" t="s">
        <v>12</v>
      </c>
      <c r="N86" s="35" t="s">
        <v>12</v>
      </c>
      <c r="O86" s="35" t="s">
        <v>12</v>
      </c>
      <c r="P86" s="334">
        <v>10</v>
      </c>
      <c r="Q86" s="2"/>
      <c r="R86" s="2" t="str">
        <f t="shared" si="8"/>
        <v>3E-20</v>
      </c>
      <c r="S86" s="2" t="str">
        <f t="shared" si="9"/>
        <v>○</v>
      </c>
    </row>
    <row r="87" spans="7:19" ht="13.5">
      <c r="G87" s="344" t="s">
        <v>465</v>
      </c>
      <c r="H87" s="345" t="s">
        <v>526</v>
      </c>
      <c r="I87" s="346" t="s">
        <v>527</v>
      </c>
      <c r="J87" s="353" t="str">
        <f t="shared" si="5"/>
        <v>3E-21</v>
      </c>
      <c r="K87" s="353" t="str">
        <f t="shared" si="6"/>
        <v>4E-21</v>
      </c>
      <c r="L87" s="353" t="str">
        <f t="shared" si="7"/>
        <v>5E-21</v>
      </c>
      <c r="M87" s="35" t="s">
        <v>12</v>
      </c>
      <c r="N87" s="35" t="s">
        <v>12</v>
      </c>
      <c r="O87" s="35" t="s">
        <v>12</v>
      </c>
      <c r="P87" s="336">
        <v>35</v>
      </c>
      <c r="Q87" s="2"/>
      <c r="R87" s="2" t="str">
        <f t="shared" si="8"/>
        <v>3E-21</v>
      </c>
      <c r="S87" s="2" t="str">
        <f t="shared" si="9"/>
        <v>○</v>
      </c>
    </row>
    <row r="88" spans="7:19" ht="13.5">
      <c r="G88" s="344" t="s">
        <v>466</v>
      </c>
      <c r="H88" s="346" t="s">
        <v>528</v>
      </c>
      <c r="I88" s="346" t="s">
        <v>529</v>
      </c>
      <c r="J88" s="353" t="str">
        <f t="shared" si="5"/>
        <v>3E-22</v>
      </c>
      <c r="K88" s="353" t="str">
        <f t="shared" si="6"/>
        <v>4E-22</v>
      </c>
      <c r="L88" s="353" t="str">
        <f t="shared" si="7"/>
        <v>5E-22</v>
      </c>
      <c r="M88" s="37" t="s">
        <v>12</v>
      </c>
      <c r="N88" s="37" t="s">
        <v>12</v>
      </c>
      <c r="O88" s="37" t="s">
        <v>12</v>
      </c>
      <c r="P88" s="336">
        <v>30</v>
      </c>
      <c r="Q88" s="2"/>
      <c r="R88" s="2" t="str">
        <f t="shared" si="8"/>
        <v>3E-22</v>
      </c>
      <c r="S88" s="2" t="str">
        <f t="shared" si="9"/>
        <v>○</v>
      </c>
    </row>
    <row r="89" spans="7:19" ht="13.5">
      <c r="G89" s="343" t="s">
        <v>467</v>
      </c>
      <c r="H89" s="345" t="s">
        <v>530</v>
      </c>
      <c r="I89" s="345" t="s">
        <v>154</v>
      </c>
      <c r="J89" s="353" t="str">
        <f t="shared" si="5"/>
        <v>3E-23</v>
      </c>
      <c r="K89" s="353" t="str">
        <f t="shared" si="6"/>
        <v>4E-23</v>
      </c>
      <c r="L89" s="353" t="str">
        <f t="shared" si="7"/>
        <v>5E-23</v>
      </c>
      <c r="M89" s="37" t="s">
        <v>12</v>
      </c>
      <c r="N89" s="37" t="s">
        <v>13</v>
      </c>
      <c r="O89" s="37" t="s">
        <v>13</v>
      </c>
      <c r="P89" s="334">
        <v>40</v>
      </c>
      <c r="Q89" s="2"/>
      <c r="R89" s="2" t="str">
        <f t="shared" si="8"/>
        <v>3E-23</v>
      </c>
      <c r="S89" s="2" t="str">
        <f t="shared" si="9"/>
        <v>○</v>
      </c>
    </row>
    <row r="90" spans="7:19" ht="13.5">
      <c r="G90" s="343" t="s">
        <v>468</v>
      </c>
      <c r="H90" s="345" t="s">
        <v>531</v>
      </c>
      <c r="I90" s="345" t="s">
        <v>155</v>
      </c>
      <c r="J90" s="353" t="str">
        <f t="shared" si="5"/>
        <v>3E-24</v>
      </c>
      <c r="K90" s="353" t="str">
        <f t="shared" si="6"/>
        <v>4E-24</v>
      </c>
      <c r="L90" s="353" t="str">
        <f t="shared" si="7"/>
        <v>5E-24</v>
      </c>
      <c r="M90" s="35" t="s">
        <v>12</v>
      </c>
      <c r="N90" s="35" t="s">
        <v>12</v>
      </c>
      <c r="O90" s="35" t="s">
        <v>12</v>
      </c>
      <c r="P90" s="334">
        <v>15</v>
      </c>
      <c r="Q90" s="2"/>
      <c r="R90" s="2" t="str">
        <f t="shared" si="8"/>
        <v>3E-24</v>
      </c>
      <c r="S90" s="2" t="str">
        <f t="shared" si="9"/>
        <v>○</v>
      </c>
    </row>
    <row r="91" spans="7:19" ht="13.5">
      <c r="G91" s="39" t="s">
        <v>469</v>
      </c>
      <c r="H91" s="348" t="s">
        <v>156</v>
      </c>
      <c r="I91" s="348"/>
      <c r="J91" s="353" t="str">
        <f t="shared" si="5"/>
        <v>3K-1</v>
      </c>
      <c r="K91" s="353" t="str">
        <f t="shared" si="6"/>
        <v>4K-1</v>
      </c>
      <c r="L91" s="353" t="str">
        <f t="shared" si="7"/>
        <v>5K-1</v>
      </c>
      <c r="M91" s="35" t="s">
        <v>12</v>
      </c>
      <c r="N91" s="35" t="s">
        <v>12</v>
      </c>
      <c r="O91" s="35" t="s">
        <v>12</v>
      </c>
      <c r="P91" s="38">
        <v>350</v>
      </c>
      <c r="Q91" s="2"/>
      <c r="R91" s="2" t="str">
        <f t="shared" si="8"/>
        <v>3K-1</v>
      </c>
      <c r="S91" s="2" t="str">
        <f t="shared" si="9"/>
        <v>○</v>
      </c>
    </row>
    <row r="92" spans="7:19" ht="13.5">
      <c r="G92" s="39" t="s">
        <v>470</v>
      </c>
      <c r="H92" s="348" t="s">
        <v>156</v>
      </c>
      <c r="I92" s="351"/>
      <c r="J92" s="353" t="str">
        <f t="shared" si="5"/>
        <v>3K-2</v>
      </c>
      <c r="K92" s="353" t="str">
        <f t="shared" si="6"/>
        <v>4K-2</v>
      </c>
      <c r="L92" s="353" t="str">
        <f t="shared" si="7"/>
        <v>5K-2</v>
      </c>
      <c r="M92" s="35" t="s">
        <v>12</v>
      </c>
      <c r="N92" s="35" t="s">
        <v>12</v>
      </c>
      <c r="O92" s="35" t="s">
        <v>12</v>
      </c>
      <c r="P92" s="38">
        <v>350</v>
      </c>
      <c r="Q92" s="2"/>
      <c r="R92" s="2" t="str">
        <f t="shared" si="8"/>
        <v>3K-2</v>
      </c>
      <c r="S92" s="2" t="str">
        <f t="shared" si="9"/>
        <v>○</v>
      </c>
    </row>
    <row r="93" spans="7:19" ht="13.5">
      <c r="G93" s="39" t="s">
        <v>471</v>
      </c>
      <c r="H93" s="348" t="s">
        <v>156</v>
      </c>
      <c r="I93" s="351"/>
      <c r="J93" s="353" t="str">
        <f t="shared" si="5"/>
        <v>3K-3</v>
      </c>
      <c r="K93" s="353" t="str">
        <f t="shared" si="6"/>
        <v>4K-3</v>
      </c>
      <c r="L93" s="353" t="str">
        <f t="shared" si="7"/>
        <v>5K-3</v>
      </c>
      <c r="M93" s="35" t="s">
        <v>12</v>
      </c>
      <c r="N93" s="35" t="s">
        <v>12</v>
      </c>
      <c r="O93" s="35" t="s">
        <v>12</v>
      </c>
      <c r="P93" s="38">
        <v>350</v>
      </c>
      <c r="Q93" s="2"/>
      <c r="R93" s="2" t="str">
        <f t="shared" si="8"/>
        <v>3K-3</v>
      </c>
      <c r="S93" s="2" t="str">
        <f t="shared" si="9"/>
        <v>○</v>
      </c>
    </row>
    <row r="94" spans="7:19" ht="13.5">
      <c r="G94" s="39" t="s">
        <v>556</v>
      </c>
      <c r="H94" s="348" t="s">
        <v>156</v>
      </c>
      <c r="I94" s="356"/>
      <c r="J94" s="353" t="str">
        <f>CONCATENATE($M$1,G94)</f>
        <v>3K-</v>
      </c>
      <c r="K94" s="353" t="str">
        <f>CONCATENATE($N$1,G94)</f>
        <v>4K-</v>
      </c>
      <c r="L94" s="353" t="str">
        <f>CONCATENATE($O$1,G94)</f>
        <v>5K-</v>
      </c>
      <c r="M94" s="35" t="s">
        <v>12</v>
      </c>
      <c r="N94" s="35" t="s">
        <v>12</v>
      </c>
      <c r="O94" s="35" t="s">
        <v>12</v>
      </c>
      <c r="P94" s="359"/>
      <c r="Q94" s="2"/>
      <c r="R94" s="2" t="str">
        <f>K2</f>
        <v>4A-1</v>
      </c>
      <c r="S94" s="2" t="str">
        <f>IF(N2="×","不開講",N2)</f>
        <v>不開講</v>
      </c>
    </row>
    <row r="95" spans="7:19" ht="13.5">
      <c r="G95" s="354"/>
      <c r="H95" s="355"/>
      <c r="I95" s="356"/>
      <c r="J95" s="357"/>
      <c r="K95" s="357"/>
      <c r="L95" s="357"/>
      <c r="M95" s="358"/>
      <c r="N95" s="358"/>
      <c r="O95" s="358"/>
      <c r="P95" s="359"/>
      <c r="Q95" s="1"/>
      <c r="R95" s="2" t="str">
        <f aca="true" t="shared" si="10" ref="R95:R158">K3</f>
        <v>4A-2</v>
      </c>
      <c r="S95" s="2" t="str">
        <f aca="true" t="shared" si="11" ref="S95:S158">IF(N3="×","不開講",N3)</f>
        <v>不開講</v>
      </c>
    </row>
    <row r="96" spans="7:19" ht="13.5">
      <c r="G96" s="1"/>
      <c r="H96" s="349"/>
      <c r="I96" s="349"/>
      <c r="J96" s="1"/>
      <c r="K96" s="1"/>
      <c r="L96" s="1"/>
      <c r="M96" s="1"/>
      <c r="N96" s="1"/>
      <c r="O96" s="1"/>
      <c r="P96" s="40"/>
      <c r="Q96" s="1"/>
      <c r="R96" s="2" t="str">
        <f t="shared" si="10"/>
        <v>4A-3</v>
      </c>
      <c r="S96" s="2" t="str">
        <f t="shared" si="11"/>
        <v>○</v>
      </c>
    </row>
    <row r="97" spans="18:19" ht="13.5">
      <c r="R97" s="2" t="str">
        <f t="shared" si="10"/>
        <v>4A-4</v>
      </c>
      <c r="S97" s="2" t="str">
        <f t="shared" si="11"/>
        <v>不開講</v>
      </c>
    </row>
    <row r="98" spans="18:19" ht="13.5">
      <c r="R98" s="2" t="str">
        <f t="shared" si="10"/>
        <v>4A-5</v>
      </c>
      <c r="S98" s="2" t="str">
        <f t="shared" si="11"/>
        <v>○</v>
      </c>
    </row>
    <row r="99" spans="18:19" ht="13.5">
      <c r="R99" s="2" t="str">
        <f t="shared" si="10"/>
        <v>4A-6</v>
      </c>
      <c r="S99" s="2" t="str">
        <f t="shared" si="11"/>
        <v>○</v>
      </c>
    </row>
    <row r="100" spans="18:19" ht="13.5">
      <c r="R100" s="2" t="str">
        <f t="shared" si="10"/>
        <v>4A-7</v>
      </c>
      <c r="S100" s="2" t="str">
        <f t="shared" si="11"/>
        <v>○</v>
      </c>
    </row>
    <row r="101" spans="18:19" ht="13.5">
      <c r="R101" s="2" t="str">
        <f t="shared" si="10"/>
        <v>4A-8</v>
      </c>
      <c r="S101" s="2" t="str">
        <f t="shared" si="11"/>
        <v>○</v>
      </c>
    </row>
    <row r="102" spans="18:19" ht="13.5">
      <c r="R102" s="2" t="str">
        <f t="shared" si="10"/>
        <v>4A-9</v>
      </c>
      <c r="S102" s="2" t="str">
        <f t="shared" si="11"/>
        <v>○</v>
      </c>
    </row>
    <row r="103" spans="18:19" ht="13.5">
      <c r="R103" s="2" t="str">
        <f t="shared" si="10"/>
        <v>4A-10</v>
      </c>
      <c r="S103" s="2" t="str">
        <f t="shared" si="11"/>
        <v>○</v>
      </c>
    </row>
    <row r="104" spans="18:19" ht="13.5">
      <c r="R104" s="2" t="str">
        <f t="shared" si="10"/>
        <v>4A-11</v>
      </c>
      <c r="S104" s="2" t="str">
        <f t="shared" si="11"/>
        <v>不開講</v>
      </c>
    </row>
    <row r="105" spans="18:19" ht="13.5">
      <c r="R105" s="2" t="str">
        <f t="shared" si="10"/>
        <v>4A-12</v>
      </c>
      <c r="S105" s="2" t="str">
        <f t="shared" si="11"/>
        <v>○</v>
      </c>
    </row>
    <row r="106" spans="18:19" ht="13.5">
      <c r="R106" s="2" t="str">
        <f t="shared" si="10"/>
        <v>4A-13</v>
      </c>
      <c r="S106" s="2" t="str">
        <f t="shared" si="11"/>
        <v>○</v>
      </c>
    </row>
    <row r="107" spans="18:19" ht="13.5">
      <c r="R107" s="2" t="str">
        <f t="shared" si="10"/>
        <v>4A-14</v>
      </c>
      <c r="S107" s="2" t="str">
        <f t="shared" si="11"/>
        <v>○</v>
      </c>
    </row>
    <row r="108" spans="18:19" ht="13.5">
      <c r="R108" s="2" t="str">
        <f t="shared" si="10"/>
        <v>4A-15</v>
      </c>
      <c r="S108" s="2" t="str">
        <f t="shared" si="11"/>
        <v>○</v>
      </c>
    </row>
    <row r="109" spans="18:19" ht="13.5">
      <c r="R109" s="2" t="str">
        <f t="shared" si="10"/>
        <v>4B-1</v>
      </c>
      <c r="S109" s="2" t="str">
        <f t="shared" si="11"/>
        <v>○</v>
      </c>
    </row>
    <row r="110" spans="18:19" ht="13.5">
      <c r="R110" s="2" t="str">
        <f t="shared" si="10"/>
        <v>4B-2</v>
      </c>
      <c r="S110" s="2" t="str">
        <f t="shared" si="11"/>
        <v>不開講</v>
      </c>
    </row>
    <row r="111" spans="18:19" ht="13.5">
      <c r="R111" s="2" t="str">
        <f t="shared" si="10"/>
        <v>4B-3</v>
      </c>
      <c r="S111" s="2" t="str">
        <f t="shared" si="11"/>
        <v>不開講</v>
      </c>
    </row>
    <row r="112" spans="18:19" ht="13.5">
      <c r="R112" s="2" t="str">
        <f t="shared" si="10"/>
        <v>4B-4</v>
      </c>
      <c r="S112" s="2" t="str">
        <f t="shared" si="11"/>
        <v>○</v>
      </c>
    </row>
    <row r="113" spans="18:19" ht="13.5">
      <c r="R113" s="2" t="str">
        <f t="shared" si="10"/>
        <v>4B-5</v>
      </c>
      <c r="S113" s="2" t="str">
        <f t="shared" si="11"/>
        <v>○</v>
      </c>
    </row>
    <row r="114" spans="18:19" ht="13.5">
      <c r="R114" s="2" t="str">
        <f t="shared" si="10"/>
        <v>4B-6</v>
      </c>
      <c r="S114" s="2" t="str">
        <f t="shared" si="11"/>
        <v>○</v>
      </c>
    </row>
    <row r="115" spans="18:19" ht="13.5">
      <c r="R115" s="2" t="str">
        <f t="shared" si="10"/>
        <v>4B-7</v>
      </c>
      <c r="S115" s="2" t="str">
        <f t="shared" si="11"/>
        <v>不開講</v>
      </c>
    </row>
    <row r="116" spans="18:19" ht="13.5">
      <c r="R116" s="2" t="str">
        <f t="shared" si="10"/>
        <v>4B-8</v>
      </c>
      <c r="S116" s="2" t="str">
        <f t="shared" si="11"/>
        <v>不開講</v>
      </c>
    </row>
    <row r="117" spans="18:19" ht="13.5">
      <c r="R117" s="2" t="str">
        <f t="shared" si="10"/>
        <v>4B-9</v>
      </c>
      <c r="S117" s="2" t="str">
        <f t="shared" si="11"/>
        <v>不開講</v>
      </c>
    </row>
    <row r="118" spans="18:19" ht="13.5">
      <c r="R118" s="2" t="str">
        <f t="shared" si="10"/>
        <v>4B-10</v>
      </c>
      <c r="S118" s="2" t="str">
        <f t="shared" si="11"/>
        <v>○</v>
      </c>
    </row>
    <row r="119" spans="18:19" ht="13.5">
      <c r="R119" s="2" t="str">
        <f t="shared" si="10"/>
        <v>4B-11</v>
      </c>
      <c r="S119" s="2" t="str">
        <f t="shared" si="11"/>
        <v>○</v>
      </c>
    </row>
    <row r="120" spans="18:19" ht="13.5">
      <c r="R120" s="2" t="str">
        <f t="shared" si="10"/>
        <v>4B-12</v>
      </c>
      <c r="S120" s="2" t="str">
        <f t="shared" si="11"/>
        <v>○</v>
      </c>
    </row>
    <row r="121" spans="18:19" ht="13.5">
      <c r="R121" s="2" t="str">
        <f t="shared" si="10"/>
        <v>4B-13</v>
      </c>
      <c r="S121" s="2" t="str">
        <f t="shared" si="11"/>
        <v>不開講</v>
      </c>
    </row>
    <row r="122" spans="18:19" ht="13.5">
      <c r="R122" s="2" t="str">
        <f t="shared" si="10"/>
        <v>4B-14</v>
      </c>
      <c r="S122" s="2" t="str">
        <f t="shared" si="11"/>
        <v>○</v>
      </c>
    </row>
    <row r="123" spans="18:19" ht="13.5">
      <c r="R123" s="2" t="str">
        <f t="shared" si="10"/>
        <v>4B-15</v>
      </c>
      <c r="S123" s="2" t="str">
        <f t="shared" si="11"/>
        <v>○</v>
      </c>
    </row>
    <row r="124" spans="18:19" ht="13.5">
      <c r="R124" s="2" t="str">
        <f t="shared" si="10"/>
        <v>4B-16</v>
      </c>
      <c r="S124" s="2" t="str">
        <f t="shared" si="11"/>
        <v>○</v>
      </c>
    </row>
    <row r="125" spans="18:19" ht="13.5">
      <c r="R125" s="2" t="str">
        <f t="shared" si="10"/>
        <v>4C-1</v>
      </c>
      <c r="S125" s="2" t="str">
        <f t="shared" si="11"/>
        <v>○</v>
      </c>
    </row>
    <row r="126" spans="18:19" ht="13.5">
      <c r="R126" s="2" t="str">
        <f t="shared" si="10"/>
        <v>4C-2</v>
      </c>
      <c r="S126" s="2" t="str">
        <f t="shared" si="11"/>
        <v>不開講</v>
      </c>
    </row>
    <row r="127" spans="18:19" ht="13.5">
      <c r="R127" s="2" t="str">
        <f t="shared" si="10"/>
        <v>4C-3</v>
      </c>
      <c r="S127" s="2" t="str">
        <f t="shared" si="11"/>
        <v>不開講</v>
      </c>
    </row>
    <row r="128" spans="18:19" ht="13.5">
      <c r="R128" s="2" t="str">
        <f t="shared" si="10"/>
        <v>4C-4</v>
      </c>
      <c r="S128" s="2" t="str">
        <f t="shared" si="11"/>
        <v>○</v>
      </c>
    </row>
    <row r="129" spans="18:19" ht="13.5">
      <c r="R129" s="2" t="str">
        <f t="shared" si="10"/>
        <v>4C-5</v>
      </c>
      <c r="S129" s="2" t="str">
        <f t="shared" si="11"/>
        <v>○</v>
      </c>
    </row>
    <row r="130" spans="18:19" ht="13.5">
      <c r="R130" s="2" t="str">
        <f t="shared" si="10"/>
        <v>4C-6</v>
      </c>
      <c r="S130" s="2" t="str">
        <f t="shared" si="11"/>
        <v>○</v>
      </c>
    </row>
    <row r="131" spans="18:19" ht="13.5">
      <c r="R131" s="2" t="str">
        <f t="shared" si="10"/>
        <v>4C-7</v>
      </c>
      <c r="S131" s="2" t="str">
        <f t="shared" si="11"/>
        <v>不開講</v>
      </c>
    </row>
    <row r="132" spans="18:19" ht="13.5">
      <c r="R132" s="2" t="str">
        <f t="shared" si="10"/>
        <v>4C-8</v>
      </c>
      <c r="S132" s="2" t="str">
        <f t="shared" si="11"/>
        <v>不開講</v>
      </c>
    </row>
    <row r="133" spans="18:19" ht="13.5">
      <c r="R133" s="2" t="str">
        <f t="shared" si="10"/>
        <v>4C-9</v>
      </c>
      <c r="S133" s="2" t="str">
        <f t="shared" si="11"/>
        <v>○</v>
      </c>
    </row>
    <row r="134" spans="18:19" ht="13.5">
      <c r="R134" s="2" t="str">
        <f t="shared" si="10"/>
        <v>4C-10</v>
      </c>
      <c r="S134" s="2" t="str">
        <f t="shared" si="11"/>
        <v>不開講</v>
      </c>
    </row>
    <row r="135" spans="18:19" ht="13.5">
      <c r="R135" s="2" t="str">
        <f t="shared" si="10"/>
        <v>4C-11</v>
      </c>
      <c r="S135" s="2" t="str">
        <f t="shared" si="11"/>
        <v>○</v>
      </c>
    </row>
    <row r="136" spans="18:19" ht="13.5">
      <c r="R136" s="2" t="str">
        <f t="shared" si="10"/>
        <v>4C-12</v>
      </c>
      <c r="S136" s="2" t="str">
        <f t="shared" si="11"/>
        <v>不開講</v>
      </c>
    </row>
    <row r="137" spans="18:19" ht="13.5">
      <c r="R137" s="2" t="str">
        <f t="shared" si="10"/>
        <v>4C-13</v>
      </c>
      <c r="S137" s="2" t="str">
        <f t="shared" si="11"/>
        <v>○</v>
      </c>
    </row>
    <row r="138" spans="18:19" ht="13.5">
      <c r="R138" s="2" t="str">
        <f t="shared" si="10"/>
        <v>4C-14</v>
      </c>
      <c r="S138" s="2" t="str">
        <f t="shared" si="11"/>
        <v>○</v>
      </c>
    </row>
    <row r="139" spans="18:19" ht="13.5">
      <c r="R139" s="2" t="str">
        <f t="shared" si="10"/>
        <v>4C-15</v>
      </c>
      <c r="S139" s="2" t="str">
        <f t="shared" si="11"/>
        <v>○</v>
      </c>
    </row>
    <row r="140" spans="18:19" ht="13.5">
      <c r="R140" s="2" t="str">
        <f t="shared" si="10"/>
        <v>4C-16</v>
      </c>
      <c r="S140" s="2" t="str">
        <f t="shared" si="11"/>
        <v>○</v>
      </c>
    </row>
    <row r="141" spans="18:19" ht="13.5">
      <c r="R141" s="2" t="str">
        <f t="shared" si="10"/>
        <v>4C-17</v>
      </c>
      <c r="S141" s="2" t="str">
        <f t="shared" si="11"/>
        <v>○</v>
      </c>
    </row>
    <row r="142" spans="18:19" ht="13.5">
      <c r="R142" s="2" t="str">
        <f t="shared" si="10"/>
        <v>4C-18</v>
      </c>
      <c r="S142" s="2" t="str">
        <f t="shared" si="11"/>
        <v>○</v>
      </c>
    </row>
    <row r="143" spans="18:19" ht="13.5">
      <c r="R143" s="2" t="str">
        <f t="shared" si="10"/>
        <v>4C-19</v>
      </c>
      <c r="S143" s="2" t="str">
        <f t="shared" si="11"/>
        <v>○</v>
      </c>
    </row>
    <row r="144" spans="18:19" ht="13.5">
      <c r="R144" s="2" t="str">
        <f t="shared" si="10"/>
        <v>4C-20</v>
      </c>
      <c r="S144" s="2" t="str">
        <f t="shared" si="11"/>
        <v>○</v>
      </c>
    </row>
    <row r="145" spans="18:19" ht="13.5">
      <c r="R145" s="2" t="str">
        <f t="shared" si="10"/>
        <v>4C-21</v>
      </c>
      <c r="S145" s="2" t="str">
        <f t="shared" si="11"/>
        <v>○</v>
      </c>
    </row>
    <row r="146" spans="18:19" ht="13.5">
      <c r="R146" s="2" t="str">
        <f t="shared" si="10"/>
        <v>4D-1</v>
      </c>
      <c r="S146" s="2" t="str">
        <f t="shared" si="11"/>
        <v>○</v>
      </c>
    </row>
    <row r="147" spans="18:19" ht="13.5">
      <c r="R147" s="2" t="str">
        <f t="shared" si="10"/>
        <v>4D-2</v>
      </c>
      <c r="S147" s="2" t="str">
        <f t="shared" si="11"/>
        <v>○</v>
      </c>
    </row>
    <row r="148" spans="18:19" ht="13.5">
      <c r="R148" s="2" t="str">
        <f t="shared" si="10"/>
        <v>4D-3</v>
      </c>
      <c r="S148" s="2" t="str">
        <f t="shared" si="11"/>
        <v>○</v>
      </c>
    </row>
    <row r="149" spans="18:19" ht="13.5">
      <c r="R149" s="2" t="str">
        <f t="shared" si="10"/>
        <v>4D-4</v>
      </c>
      <c r="S149" s="2" t="str">
        <f t="shared" si="11"/>
        <v>○</v>
      </c>
    </row>
    <row r="150" spans="18:19" ht="13.5">
      <c r="R150" s="2" t="str">
        <f t="shared" si="10"/>
        <v>4D-5</v>
      </c>
      <c r="S150" s="2" t="str">
        <f t="shared" si="11"/>
        <v>不開講</v>
      </c>
    </row>
    <row r="151" spans="18:19" ht="13.5">
      <c r="R151" s="2" t="str">
        <f t="shared" si="10"/>
        <v>4D-6</v>
      </c>
      <c r="S151" s="2" t="str">
        <f t="shared" si="11"/>
        <v>○</v>
      </c>
    </row>
    <row r="152" spans="18:19" ht="13.5">
      <c r="R152" s="2" t="str">
        <f t="shared" si="10"/>
        <v>4D-7</v>
      </c>
      <c r="S152" s="2" t="str">
        <f t="shared" si="11"/>
        <v>○</v>
      </c>
    </row>
    <row r="153" spans="18:19" ht="13.5">
      <c r="R153" s="2" t="str">
        <f t="shared" si="10"/>
        <v>4D-8</v>
      </c>
      <c r="S153" s="2" t="str">
        <f t="shared" si="11"/>
        <v>○</v>
      </c>
    </row>
    <row r="154" spans="18:19" ht="13.5">
      <c r="R154" s="2" t="str">
        <f t="shared" si="10"/>
        <v>4D-9</v>
      </c>
      <c r="S154" s="2" t="str">
        <f t="shared" si="11"/>
        <v>○</v>
      </c>
    </row>
    <row r="155" spans="18:19" ht="13.5">
      <c r="R155" s="2" t="str">
        <f t="shared" si="10"/>
        <v>4D-10</v>
      </c>
      <c r="S155" s="2" t="str">
        <f t="shared" si="11"/>
        <v>○</v>
      </c>
    </row>
    <row r="156" spans="18:19" ht="13.5">
      <c r="R156" s="2" t="str">
        <f t="shared" si="10"/>
        <v>4D-11</v>
      </c>
      <c r="S156" s="2" t="str">
        <f t="shared" si="11"/>
        <v>不開講</v>
      </c>
    </row>
    <row r="157" spans="18:19" ht="13.5">
      <c r="R157" s="2" t="str">
        <f t="shared" si="10"/>
        <v>4D-12</v>
      </c>
      <c r="S157" s="2" t="str">
        <f t="shared" si="11"/>
        <v>○</v>
      </c>
    </row>
    <row r="158" spans="18:19" ht="13.5">
      <c r="R158" s="2" t="str">
        <f t="shared" si="10"/>
        <v>4D-13</v>
      </c>
      <c r="S158" s="2" t="str">
        <f t="shared" si="11"/>
        <v>○</v>
      </c>
    </row>
    <row r="159" spans="18:19" ht="13.5">
      <c r="R159" s="2" t="str">
        <f aca="true" t="shared" si="12" ref="R159:R174">K67</f>
        <v>4E-1</v>
      </c>
      <c r="S159" s="2" t="str">
        <f aca="true" t="shared" si="13" ref="S159:S174">IF(N67="×","不開講",N67)</f>
        <v>○</v>
      </c>
    </row>
    <row r="160" spans="18:19" ht="13.5">
      <c r="R160" s="2" t="str">
        <f t="shared" si="12"/>
        <v>4E-2</v>
      </c>
      <c r="S160" s="2" t="str">
        <f t="shared" si="13"/>
        <v>○</v>
      </c>
    </row>
    <row r="161" spans="18:19" ht="13.5">
      <c r="R161" s="2" t="str">
        <f t="shared" si="12"/>
        <v>4E-3</v>
      </c>
      <c r="S161" s="2" t="str">
        <f t="shared" si="13"/>
        <v>○</v>
      </c>
    </row>
    <row r="162" spans="18:19" ht="13.5">
      <c r="R162" s="2" t="str">
        <f t="shared" si="12"/>
        <v>4E-4</v>
      </c>
      <c r="S162" s="2" t="str">
        <f t="shared" si="13"/>
        <v>不開講</v>
      </c>
    </row>
    <row r="163" spans="18:19" ht="13.5">
      <c r="R163" s="2" t="str">
        <f t="shared" si="12"/>
        <v>4E-5</v>
      </c>
      <c r="S163" s="2" t="str">
        <f t="shared" si="13"/>
        <v>不開講</v>
      </c>
    </row>
    <row r="164" spans="18:19" ht="13.5">
      <c r="R164" s="2" t="str">
        <f t="shared" si="12"/>
        <v>4E-6</v>
      </c>
      <c r="S164" s="2" t="str">
        <f t="shared" si="13"/>
        <v>○</v>
      </c>
    </row>
    <row r="165" spans="18:19" ht="13.5">
      <c r="R165" s="2" t="str">
        <f t="shared" si="12"/>
        <v>4E-7</v>
      </c>
      <c r="S165" s="2" t="str">
        <f t="shared" si="13"/>
        <v>○</v>
      </c>
    </row>
    <row r="166" spans="18:19" ht="13.5">
      <c r="R166" s="2" t="str">
        <f t="shared" si="12"/>
        <v>4E-8</v>
      </c>
      <c r="S166" s="2" t="str">
        <f t="shared" si="13"/>
        <v>○</v>
      </c>
    </row>
    <row r="167" spans="18:19" ht="13.5">
      <c r="R167" s="2" t="str">
        <f t="shared" si="12"/>
        <v>4E-9</v>
      </c>
      <c r="S167" s="2" t="str">
        <f t="shared" si="13"/>
        <v>○</v>
      </c>
    </row>
    <row r="168" spans="18:19" ht="13.5">
      <c r="R168" s="2" t="str">
        <f t="shared" si="12"/>
        <v>4E-10</v>
      </c>
      <c r="S168" s="2" t="str">
        <f t="shared" si="13"/>
        <v>○</v>
      </c>
    </row>
    <row r="169" spans="18:19" ht="13.5">
      <c r="R169" s="2" t="str">
        <f t="shared" si="12"/>
        <v>4E-11</v>
      </c>
      <c r="S169" s="2" t="str">
        <f t="shared" si="13"/>
        <v>不開講</v>
      </c>
    </row>
    <row r="170" spans="18:19" ht="13.5">
      <c r="R170" s="2" t="str">
        <f t="shared" si="12"/>
        <v>4E-12</v>
      </c>
      <c r="S170" s="2" t="str">
        <f t="shared" si="13"/>
        <v>不開講</v>
      </c>
    </row>
    <row r="171" spans="18:19" ht="13.5">
      <c r="R171" s="2" t="str">
        <f t="shared" si="12"/>
        <v>4E-13</v>
      </c>
      <c r="S171" s="2" t="str">
        <f t="shared" si="13"/>
        <v>○</v>
      </c>
    </row>
    <row r="172" spans="18:19" ht="13.5">
      <c r="R172" s="2" t="str">
        <f t="shared" si="12"/>
        <v>4E-14</v>
      </c>
      <c r="S172" s="2" t="str">
        <f t="shared" si="13"/>
        <v>○</v>
      </c>
    </row>
    <row r="173" spans="18:19" ht="13.5">
      <c r="R173" s="2" t="str">
        <f t="shared" si="12"/>
        <v>4E-15</v>
      </c>
      <c r="S173" s="2" t="str">
        <f t="shared" si="13"/>
        <v>○</v>
      </c>
    </row>
    <row r="174" spans="18:19" ht="13.5">
      <c r="R174" s="2" t="str">
        <f t="shared" si="12"/>
        <v>4E-16</v>
      </c>
      <c r="S174" s="2" t="str">
        <f t="shared" si="13"/>
        <v>○</v>
      </c>
    </row>
    <row r="175" spans="18:19" ht="13.5">
      <c r="R175" s="2" t="str">
        <f aca="true" t="shared" si="14" ref="R175:R185">K83</f>
        <v>4E-17</v>
      </c>
      <c r="S175" s="2" t="str">
        <f aca="true" t="shared" si="15" ref="S175:S185">IF(N83="×","不開講",N83)</f>
        <v>不開講</v>
      </c>
    </row>
    <row r="176" spans="18:19" ht="13.5">
      <c r="R176" s="2" t="str">
        <f t="shared" si="14"/>
        <v>4E-18</v>
      </c>
      <c r="S176" s="2" t="str">
        <f t="shared" si="15"/>
        <v>不開講</v>
      </c>
    </row>
    <row r="177" spans="18:19" ht="13.5">
      <c r="R177" s="2" t="str">
        <f t="shared" si="14"/>
        <v>4E-19</v>
      </c>
      <c r="S177" s="2" t="str">
        <f t="shared" si="15"/>
        <v>○</v>
      </c>
    </row>
    <row r="178" spans="18:19" ht="13.5">
      <c r="R178" s="2" t="str">
        <f t="shared" si="14"/>
        <v>4E-20</v>
      </c>
      <c r="S178" s="2" t="str">
        <f t="shared" si="15"/>
        <v>○</v>
      </c>
    </row>
    <row r="179" spans="18:19" ht="13.5">
      <c r="R179" s="2" t="str">
        <f t="shared" si="14"/>
        <v>4E-21</v>
      </c>
      <c r="S179" s="2" t="str">
        <f t="shared" si="15"/>
        <v>○</v>
      </c>
    </row>
    <row r="180" spans="18:19" ht="13.5">
      <c r="R180" s="2" t="str">
        <f t="shared" si="14"/>
        <v>4E-22</v>
      </c>
      <c r="S180" s="2" t="str">
        <f t="shared" si="15"/>
        <v>○</v>
      </c>
    </row>
    <row r="181" spans="18:19" ht="13.5">
      <c r="R181" s="2" t="str">
        <f t="shared" si="14"/>
        <v>4E-23</v>
      </c>
      <c r="S181" s="2" t="str">
        <f t="shared" si="15"/>
        <v>不開講</v>
      </c>
    </row>
    <row r="182" spans="18:19" ht="13.5">
      <c r="R182" s="2" t="str">
        <f t="shared" si="14"/>
        <v>4E-24</v>
      </c>
      <c r="S182" s="2" t="str">
        <f t="shared" si="15"/>
        <v>○</v>
      </c>
    </row>
    <row r="183" spans="18:19" ht="13.5">
      <c r="R183" s="2" t="str">
        <f t="shared" si="14"/>
        <v>4K-1</v>
      </c>
      <c r="S183" s="2" t="str">
        <f t="shared" si="15"/>
        <v>○</v>
      </c>
    </row>
    <row r="184" spans="18:19" ht="13.5">
      <c r="R184" s="2" t="str">
        <f t="shared" si="14"/>
        <v>4K-2</v>
      </c>
      <c r="S184" s="2" t="str">
        <f t="shared" si="15"/>
        <v>○</v>
      </c>
    </row>
    <row r="185" spans="18:19" ht="13.5">
      <c r="R185" s="2" t="str">
        <f t="shared" si="14"/>
        <v>4K-3</v>
      </c>
      <c r="S185" s="2" t="str">
        <f t="shared" si="15"/>
        <v>○</v>
      </c>
    </row>
    <row r="186" spans="18:19" ht="13.5">
      <c r="R186" s="2" t="str">
        <f>L2</f>
        <v>5A-1</v>
      </c>
      <c r="S186" s="2" t="str">
        <f>IF(O2="×","不開講",O2)</f>
        <v>不開講</v>
      </c>
    </row>
    <row r="187" spans="18:19" ht="13.5">
      <c r="R187" s="2" t="str">
        <f aca="true" t="shared" si="16" ref="R187:R250">L3</f>
        <v>5A-2</v>
      </c>
      <c r="S187" s="2" t="str">
        <f aca="true" t="shared" si="17" ref="S187:S250">IF(O3="×","不開講",O3)</f>
        <v>不開講</v>
      </c>
    </row>
    <row r="188" spans="18:19" ht="13.5">
      <c r="R188" s="2" t="str">
        <f t="shared" si="16"/>
        <v>5A-3</v>
      </c>
      <c r="S188" s="2" t="str">
        <f t="shared" si="17"/>
        <v>○</v>
      </c>
    </row>
    <row r="189" spans="18:19" ht="13.5">
      <c r="R189" s="2" t="str">
        <f t="shared" si="16"/>
        <v>5A-4</v>
      </c>
      <c r="S189" s="2" t="str">
        <f t="shared" si="17"/>
        <v>○</v>
      </c>
    </row>
    <row r="190" spans="18:19" ht="13.5">
      <c r="R190" s="2" t="str">
        <f t="shared" si="16"/>
        <v>5A-5</v>
      </c>
      <c r="S190" s="2" t="str">
        <f t="shared" si="17"/>
        <v>○</v>
      </c>
    </row>
    <row r="191" spans="18:19" ht="13.5">
      <c r="R191" s="2" t="str">
        <f t="shared" si="16"/>
        <v>5A-6</v>
      </c>
      <c r="S191" s="2" t="str">
        <f t="shared" si="17"/>
        <v>不開講</v>
      </c>
    </row>
    <row r="192" spans="18:19" ht="13.5">
      <c r="R192" s="2" t="str">
        <f t="shared" si="16"/>
        <v>5A-7</v>
      </c>
      <c r="S192" s="2" t="str">
        <f t="shared" si="17"/>
        <v>○</v>
      </c>
    </row>
    <row r="193" spans="18:19" ht="13.5">
      <c r="R193" s="2" t="str">
        <f t="shared" si="16"/>
        <v>5A-8</v>
      </c>
      <c r="S193" s="2" t="str">
        <f t="shared" si="17"/>
        <v>○</v>
      </c>
    </row>
    <row r="194" spans="18:19" ht="13.5">
      <c r="R194" s="2" t="str">
        <f t="shared" si="16"/>
        <v>5A-9</v>
      </c>
      <c r="S194" s="2" t="str">
        <f t="shared" si="17"/>
        <v>○</v>
      </c>
    </row>
    <row r="195" spans="18:19" ht="13.5">
      <c r="R195" s="2" t="str">
        <f t="shared" si="16"/>
        <v>5A-10</v>
      </c>
      <c r="S195" s="2" t="str">
        <f t="shared" si="17"/>
        <v>不開講</v>
      </c>
    </row>
    <row r="196" spans="18:19" ht="13.5">
      <c r="R196" s="2" t="str">
        <f t="shared" si="16"/>
        <v>5A-11</v>
      </c>
      <c r="S196" s="2" t="str">
        <f t="shared" si="17"/>
        <v>○</v>
      </c>
    </row>
    <row r="197" spans="18:19" ht="13.5">
      <c r="R197" s="2" t="str">
        <f t="shared" si="16"/>
        <v>5A-12</v>
      </c>
      <c r="S197" s="2" t="str">
        <f t="shared" si="17"/>
        <v>不開講</v>
      </c>
    </row>
    <row r="198" spans="18:19" ht="13.5">
      <c r="R198" s="2" t="str">
        <f t="shared" si="16"/>
        <v>5A-13</v>
      </c>
      <c r="S198" s="2" t="str">
        <f t="shared" si="17"/>
        <v>不開講</v>
      </c>
    </row>
    <row r="199" spans="18:19" ht="13.5">
      <c r="R199" s="2" t="str">
        <f t="shared" si="16"/>
        <v>5A-14</v>
      </c>
      <c r="S199" s="2" t="str">
        <f t="shared" si="17"/>
        <v>○</v>
      </c>
    </row>
    <row r="200" spans="18:19" ht="13.5">
      <c r="R200" s="2" t="str">
        <f t="shared" si="16"/>
        <v>5A-15</v>
      </c>
      <c r="S200" s="2" t="str">
        <f t="shared" si="17"/>
        <v>○</v>
      </c>
    </row>
    <row r="201" spans="18:19" ht="13.5">
      <c r="R201" s="2" t="str">
        <f t="shared" si="16"/>
        <v>5B-1</v>
      </c>
      <c r="S201" s="2" t="str">
        <f t="shared" si="17"/>
        <v>○</v>
      </c>
    </row>
    <row r="202" spans="18:19" ht="13.5">
      <c r="R202" s="2" t="str">
        <f t="shared" si="16"/>
        <v>5B-2</v>
      </c>
      <c r="S202" s="2" t="str">
        <f t="shared" si="17"/>
        <v>不開講</v>
      </c>
    </row>
    <row r="203" spans="18:19" ht="13.5">
      <c r="R203" s="2" t="str">
        <f t="shared" si="16"/>
        <v>5B-3</v>
      </c>
      <c r="S203" s="2" t="str">
        <f t="shared" si="17"/>
        <v>○</v>
      </c>
    </row>
    <row r="204" spans="18:19" ht="13.5">
      <c r="R204" s="2" t="str">
        <f t="shared" si="16"/>
        <v>5B-4</v>
      </c>
      <c r="S204" s="2" t="str">
        <f t="shared" si="17"/>
        <v>○</v>
      </c>
    </row>
    <row r="205" spans="18:19" ht="13.5">
      <c r="R205" s="2" t="str">
        <f t="shared" si="16"/>
        <v>5B-5</v>
      </c>
      <c r="S205" s="2" t="str">
        <f t="shared" si="17"/>
        <v>○</v>
      </c>
    </row>
    <row r="206" spans="18:19" ht="13.5">
      <c r="R206" s="2" t="str">
        <f t="shared" si="16"/>
        <v>5B-6</v>
      </c>
      <c r="S206" s="2" t="str">
        <f t="shared" si="17"/>
        <v>○</v>
      </c>
    </row>
    <row r="207" spans="18:19" ht="13.5">
      <c r="R207" s="2" t="str">
        <f t="shared" si="16"/>
        <v>5B-7</v>
      </c>
      <c r="S207" s="2" t="str">
        <f t="shared" si="17"/>
        <v>不開講</v>
      </c>
    </row>
    <row r="208" spans="18:19" ht="13.5">
      <c r="R208" s="2" t="str">
        <f t="shared" si="16"/>
        <v>5B-8</v>
      </c>
      <c r="S208" s="2" t="str">
        <f t="shared" si="17"/>
        <v>○</v>
      </c>
    </row>
    <row r="209" spans="18:19" ht="13.5">
      <c r="R209" s="2" t="str">
        <f t="shared" si="16"/>
        <v>5B-9</v>
      </c>
      <c r="S209" s="2" t="str">
        <f t="shared" si="17"/>
        <v>不開講</v>
      </c>
    </row>
    <row r="210" spans="18:19" ht="13.5">
      <c r="R210" s="2" t="str">
        <f t="shared" si="16"/>
        <v>5B-10</v>
      </c>
      <c r="S210" s="2" t="str">
        <f t="shared" si="17"/>
        <v>○</v>
      </c>
    </row>
    <row r="211" spans="18:19" ht="13.5">
      <c r="R211" s="2" t="str">
        <f t="shared" si="16"/>
        <v>5B-11</v>
      </c>
      <c r="S211" s="2" t="str">
        <f t="shared" si="17"/>
        <v>○</v>
      </c>
    </row>
    <row r="212" spans="18:19" ht="13.5">
      <c r="R212" s="2" t="str">
        <f t="shared" si="16"/>
        <v>5B-12</v>
      </c>
      <c r="S212" s="2" t="str">
        <f t="shared" si="17"/>
        <v>不開講</v>
      </c>
    </row>
    <row r="213" spans="18:19" ht="13.5">
      <c r="R213" s="2" t="str">
        <f t="shared" si="16"/>
        <v>5B-13</v>
      </c>
      <c r="S213" s="2" t="str">
        <f t="shared" si="17"/>
        <v>○</v>
      </c>
    </row>
    <row r="214" spans="18:19" ht="13.5">
      <c r="R214" s="2" t="str">
        <f t="shared" si="16"/>
        <v>5B-14</v>
      </c>
      <c r="S214" s="2" t="str">
        <f t="shared" si="17"/>
        <v>○</v>
      </c>
    </row>
    <row r="215" spans="18:19" ht="13.5">
      <c r="R215" s="2" t="str">
        <f t="shared" si="16"/>
        <v>5B-15</v>
      </c>
      <c r="S215" s="2" t="str">
        <f t="shared" si="17"/>
        <v>不開講</v>
      </c>
    </row>
    <row r="216" spans="18:19" ht="13.5">
      <c r="R216" s="2" t="str">
        <f t="shared" si="16"/>
        <v>5B-16</v>
      </c>
      <c r="S216" s="2" t="str">
        <f t="shared" si="17"/>
        <v>○</v>
      </c>
    </row>
    <row r="217" spans="18:19" ht="13.5">
      <c r="R217" s="2" t="str">
        <f t="shared" si="16"/>
        <v>5C-1</v>
      </c>
      <c r="S217" s="2" t="str">
        <f t="shared" si="17"/>
        <v>○</v>
      </c>
    </row>
    <row r="218" spans="18:19" ht="13.5">
      <c r="R218" s="2" t="str">
        <f t="shared" si="16"/>
        <v>5C-2</v>
      </c>
      <c r="S218" s="2" t="str">
        <f t="shared" si="17"/>
        <v>不開講</v>
      </c>
    </row>
    <row r="219" spans="18:19" ht="13.5">
      <c r="R219" s="2" t="str">
        <f t="shared" si="16"/>
        <v>5C-3</v>
      </c>
      <c r="S219" s="2" t="str">
        <f t="shared" si="17"/>
        <v>不開講</v>
      </c>
    </row>
    <row r="220" spans="18:19" ht="13.5">
      <c r="R220" s="2" t="str">
        <f t="shared" si="16"/>
        <v>5C-4</v>
      </c>
      <c r="S220" s="2" t="str">
        <f t="shared" si="17"/>
        <v>○</v>
      </c>
    </row>
    <row r="221" spans="18:19" ht="13.5">
      <c r="R221" s="2" t="str">
        <f t="shared" si="16"/>
        <v>5C-5</v>
      </c>
      <c r="S221" s="2" t="str">
        <f t="shared" si="17"/>
        <v>○</v>
      </c>
    </row>
    <row r="222" spans="18:19" ht="13.5">
      <c r="R222" s="2" t="str">
        <f t="shared" si="16"/>
        <v>5C-6</v>
      </c>
      <c r="S222" s="2" t="str">
        <f t="shared" si="17"/>
        <v>○</v>
      </c>
    </row>
    <row r="223" spans="18:19" ht="13.5">
      <c r="R223" s="2" t="str">
        <f t="shared" si="16"/>
        <v>5C-7</v>
      </c>
      <c r="S223" s="2" t="str">
        <f t="shared" si="17"/>
        <v>○</v>
      </c>
    </row>
    <row r="224" spans="18:19" ht="13.5">
      <c r="R224" s="2" t="str">
        <f t="shared" si="16"/>
        <v>5C-8</v>
      </c>
      <c r="S224" s="2" t="str">
        <f t="shared" si="17"/>
        <v>○</v>
      </c>
    </row>
    <row r="225" spans="18:19" ht="13.5">
      <c r="R225" s="2" t="str">
        <f t="shared" si="16"/>
        <v>5C-9</v>
      </c>
      <c r="S225" s="2" t="str">
        <f t="shared" si="17"/>
        <v>○</v>
      </c>
    </row>
    <row r="226" spans="18:19" ht="13.5">
      <c r="R226" s="2" t="str">
        <f t="shared" si="16"/>
        <v>5C-10</v>
      </c>
      <c r="S226" s="2" t="str">
        <f t="shared" si="17"/>
        <v>不開講</v>
      </c>
    </row>
    <row r="227" spans="18:19" ht="13.5">
      <c r="R227" s="2" t="str">
        <f t="shared" si="16"/>
        <v>5C-11</v>
      </c>
      <c r="S227" s="2" t="str">
        <f t="shared" si="17"/>
        <v>○</v>
      </c>
    </row>
    <row r="228" spans="18:19" ht="13.5">
      <c r="R228" s="2" t="str">
        <f t="shared" si="16"/>
        <v>5C-12</v>
      </c>
      <c r="S228" s="2" t="str">
        <f t="shared" si="17"/>
        <v>不開講</v>
      </c>
    </row>
    <row r="229" spans="18:19" ht="13.5">
      <c r="R229" s="2" t="str">
        <f t="shared" si="16"/>
        <v>5C-13</v>
      </c>
      <c r="S229" s="2" t="str">
        <f t="shared" si="17"/>
        <v>○</v>
      </c>
    </row>
    <row r="230" spans="18:19" ht="13.5">
      <c r="R230" s="2" t="str">
        <f t="shared" si="16"/>
        <v>5C-14</v>
      </c>
      <c r="S230" s="2" t="str">
        <f t="shared" si="17"/>
        <v>不開講</v>
      </c>
    </row>
    <row r="231" spans="18:19" ht="13.5">
      <c r="R231" s="2" t="str">
        <f t="shared" si="16"/>
        <v>5C-15</v>
      </c>
      <c r="S231" s="2" t="str">
        <f t="shared" si="17"/>
        <v>○</v>
      </c>
    </row>
    <row r="232" spans="18:19" ht="13.5">
      <c r="R232" s="2" t="str">
        <f t="shared" si="16"/>
        <v>5C-16</v>
      </c>
      <c r="S232" s="2" t="str">
        <f t="shared" si="17"/>
        <v>○</v>
      </c>
    </row>
    <row r="233" spans="18:19" ht="13.5">
      <c r="R233" s="2" t="str">
        <f t="shared" si="16"/>
        <v>5C-17</v>
      </c>
      <c r="S233" s="2" t="str">
        <f t="shared" si="17"/>
        <v>不開講</v>
      </c>
    </row>
    <row r="234" spans="18:19" ht="13.5">
      <c r="R234" s="2" t="str">
        <f t="shared" si="16"/>
        <v>5C-18</v>
      </c>
      <c r="S234" s="2" t="str">
        <f t="shared" si="17"/>
        <v>○</v>
      </c>
    </row>
    <row r="235" spans="18:19" ht="13.5">
      <c r="R235" s="2" t="str">
        <f t="shared" si="16"/>
        <v>5C-19</v>
      </c>
      <c r="S235" s="2" t="str">
        <f t="shared" si="17"/>
        <v>不開講</v>
      </c>
    </row>
    <row r="236" spans="18:19" ht="13.5">
      <c r="R236" s="2" t="str">
        <f t="shared" si="16"/>
        <v>5C-20</v>
      </c>
      <c r="S236" s="2" t="str">
        <f t="shared" si="17"/>
        <v>○</v>
      </c>
    </row>
    <row r="237" spans="18:19" ht="13.5">
      <c r="R237" s="2" t="str">
        <f t="shared" si="16"/>
        <v>5C-21</v>
      </c>
      <c r="S237" s="2" t="str">
        <f t="shared" si="17"/>
        <v>○</v>
      </c>
    </row>
    <row r="238" spans="18:19" ht="13.5">
      <c r="R238" s="2" t="str">
        <f t="shared" si="16"/>
        <v>5D-1</v>
      </c>
      <c r="S238" s="2" t="str">
        <f t="shared" si="17"/>
        <v>不開講</v>
      </c>
    </row>
    <row r="239" spans="18:19" ht="13.5">
      <c r="R239" s="2" t="str">
        <f t="shared" si="16"/>
        <v>5D-2</v>
      </c>
      <c r="S239" s="2" t="str">
        <f t="shared" si="17"/>
        <v>○</v>
      </c>
    </row>
    <row r="240" spans="18:19" ht="13.5">
      <c r="R240" s="2" t="str">
        <f t="shared" si="16"/>
        <v>5D-3</v>
      </c>
      <c r="S240" s="2" t="str">
        <f t="shared" si="17"/>
        <v>○</v>
      </c>
    </row>
    <row r="241" spans="18:19" ht="13.5">
      <c r="R241" s="2" t="str">
        <f t="shared" si="16"/>
        <v>5D-4</v>
      </c>
      <c r="S241" s="2" t="str">
        <f t="shared" si="17"/>
        <v>○</v>
      </c>
    </row>
    <row r="242" spans="18:19" ht="13.5">
      <c r="R242" s="2" t="str">
        <f t="shared" si="16"/>
        <v>5D-5</v>
      </c>
      <c r="S242" s="2" t="str">
        <f t="shared" si="17"/>
        <v>不開講</v>
      </c>
    </row>
    <row r="243" spans="18:19" ht="13.5">
      <c r="R243" s="2" t="str">
        <f t="shared" si="16"/>
        <v>5D-6</v>
      </c>
      <c r="S243" s="2" t="str">
        <f t="shared" si="17"/>
        <v>○</v>
      </c>
    </row>
    <row r="244" spans="18:19" ht="13.5">
      <c r="R244" s="2" t="str">
        <f t="shared" si="16"/>
        <v>5D-7</v>
      </c>
      <c r="S244" s="2" t="str">
        <f t="shared" si="17"/>
        <v>○</v>
      </c>
    </row>
    <row r="245" spans="18:19" ht="13.5">
      <c r="R245" s="2" t="str">
        <f t="shared" si="16"/>
        <v>5D-8</v>
      </c>
      <c r="S245" s="2" t="str">
        <f t="shared" si="17"/>
        <v>不開講</v>
      </c>
    </row>
    <row r="246" spans="18:19" ht="13.5">
      <c r="R246" s="2" t="str">
        <f t="shared" si="16"/>
        <v>5D-9</v>
      </c>
      <c r="S246" s="2" t="str">
        <f t="shared" si="17"/>
        <v>○</v>
      </c>
    </row>
    <row r="247" spans="18:19" ht="13.5">
      <c r="R247" s="2" t="str">
        <f t="shared" si="16"/>
        <v>5D-10</v>
      </c>
      <c r="S247" s="2" t="str">
        <f t="shared" si="17"/>
        <v>○</v>
      </c>
    </row>
    <row r="248" spans="18:19" ht="13.5">
      <c r="R248" s="2" t="str">
        <f t="shared" si="16"/>
        <v>5D-11</v>
      </c>
      <c r="S248" s="2" t="str">
        <f t="shared" si="17"/>
        <v>○</v>
      </c>
    </row>
    <row r="249" spans="18:19" ht="13.5">
      <c r="R249" s="2" t="str">
        <f t="shared" si="16"/>
        <v>5D-12</v>
      </c>
      <c r="S249" s="2" t="str">
        <f t="shared" si="17"/>
        <v>○</v>
      </c>
    </row>
    <row r="250" spans="18:19" ht="13.5">
      <c r="R250" s="2" t="str">
        <f t="shared" si="16"/>
        <v>5D-13</v>
      </c>
      <c r="S250" s="2" t="str">
        <f t="shared" si="17"/>
        <v>○</v>
      </c>
    </row>
    <row r="251" spans="18:19" ht="13.5">
      <c r="R251" s="2" t="str">
        <f aca="true" t="shared" si="18" ref="R251:R277">L67</f>
        <v>5E-1</v>
      </c>
      <c r="S251" s="2" t="str">
        <f aca="true" t="shared" si="19" ref="S251:S277">IF(O67="×","不開講",O67)</f>
        <v>○</v>
      </c>
    </row>
    <row r="252" spans="18:19" ht="13.5">
      <c r="R252" s="2" t="str">
        <f t="shared" si="18"/>
        <v>5E-2</v>
      </c>
      <c r="S252" s="2" t="str">
        <f t="shared" si="19"/>
        <v>○</v>
      </c>
    </row>
    <row r="253" spans="18:19" ht="13.5">
      <c r="R253" s="2" t="str">
        <f t="shared" si="18"/>
        <v>5E-3</v>
      </c>
      <c r="S253" s="2" t="str">
        <f t="shared" si="19"/>
        <v>不開講</v>
      </c>
    </row>
    <row r="254" spans="18:19" ht="13.5">
      <c r="R254" s="2" t="str">
        <f t="shared" si="18"/>
        <v>5E-4</v>
      </c>
      <c r="S254" s="2" t="str">
        <f t="shared" si="19"/>
        <v>不開講</v>
      </c>
    </row>
    <row r="255" spans="18:19" ht="13.5">
      <c r="R255" s="2" t="str">
        <f t="shared" si="18"/>
        <v>5E-5</v>
      </c>
      <c r="S255" s="2" t="str">
        <f t="shared" si="19"/>
        <v>不開講</v>
      </c>
    </row>
    <row r="256" spans="18:19" ht="13.5">
      <c r="R256" s="2" t="str">
        <f t="shared" si="18"/>
        <v>5E-6</v>
      </c>
      <c r="S256" s="2" t="str">
        <f t="shared" si="19"/>
        <v>○</v>
      </c>
    </row>
    <row r="257" spans="18:19" ht="13.5">
      <c r="R257" s="2" t="str">
        <f t="shared" si="18"/>
        <v>5E-7</v>
      </c>
      <c r="S257" s="2" t="str">
        <f t="shared" si="19"/>
        <v>○</v>
      </c>
    </row>
    <row r="258" spans="18:19" ht="13.5">
      <c r="R258" s="2" t="str">
        <f t="shared" si="18"/>
        <v>5E-8</v>
      </c>
      <c r="S258" s="2" t="str">
        <f t="shared" si="19"/>
        <v>○</v>
      </c>
    </row>
    <row r="259" spans="18:19" ht="13.5">
      <c r="R259" s="2" t="str">
        <f t="shared" si="18"/>
        <v>5E-9</v>
      </c>
      <c r="S259" s="2" t="str">
        <f t="shared" si="19"/>
        <v>○</v>
      </c>
    </row>
    <row r="260" spans="18:19" ht="13.5">
      <c r="R260" s="2" t="str">
        <f t="shared" si="18"/>
        <v>5E-10</v>
      </c>
      <c r="S260" s="2" t="str">
        <f t="shared" si="19"/>
        <v>不開講</v>
      </c>
    </row>
    <row r="261" spans="18:19" ht="13.5">
      <c r="R261" s="2" t="str">
        <f t="shared" si="18"/>
        <v>5E-11</v>
      </c>
      <c r="S261" s="2" t="str">
        <f t="shared" si="19"/>
        <v>○</v>
      </c>
    </row>
    <row r="262" spans="18:19" ht="13.5">
      <c r="R262" s="2" t="str">
        <f t="shared" si="18"/>
        <v>5E-12</v>
      </c>
      <c r="S262" s="2" t="str">
        <f t="shared" si="19"/>
        <v>不開講</v>
      </c>
    </row>
    <row r="263" spans="18:19" ht="13.5">
      <c r="R263" s="2" t="str">
        <f t="shared" si="18"/>
        <v>5E-13</v>
      </c>
      <c r="S263" s="2" t="str">
        <f t="shared" si="19"/>
        <v>不開講</v>
      </c>
    </row>
    <row r="264" spans="18:19" ht="13.5">
      <c r="R264" s="2" t="str">
        <f t="shared" si="18"/>
        <v>5E-14</v>
      </c>
      <c r="S264" s="2" t="str">
        <f t="shared" si="19"/>
        <v>○</v>
      </c>
    </row>
    <row r="265" spans="18:19" ht="13.5">
      <c r="R265" s="2" t="str">
        <f t="shared" si="18"/>
        <v>5E-15</v>
      </c>
      <c r="S265" s="2" t="str">
        <f t="shared" si="19"/>
        <v>○</v>
      </c>
    </row>
    <row r="266" spans="18:19" ht="13.5">
      <c r="R266" s="2" t="str">
        <f t="shared" si="18"/>
        <v>5E-16</v>
      </c>
      <c r="S266" s="2" t="str">
        <f t="shared" si="19"/>
        <v>不開講</v>
      </c>
    </row>
    <row r="267" spans="18:19" ht="13.5">
      <c r="R267" s="2" t="str">
        <f t="shared" si="18"/>
        <v>5E-17</v>
      </c>
      <c r="S267" s="2" t="str">
        <f t="shared" si="19"/>
        <v>不開講</v>
      </c>
    </row>
    <row r="268" spans="18:19" ht="13.5">
      <c r="R268" s="2" t="str">
        <f t="shared" si="18"/>
        <v>5E-18</v>
      </c>
      <c r="S268" s="2" t="str">
        <f t="shared" si="19"/>
        <v>不開講</v>
      </c>
    </row>
    <row r="269" spans="18:19" ht="13.5">
      <c r="R269" s="2" t="str">
        <f t="shared" si="18"/>
        <v>5E-19</v>
      </c>
      <c r="S269" s="2" t="str">
        <f t="shared" si="19"/>
        <v>○</v>
      </c>
    </row>
    <row r="270" spans="18:19" ht="13.5">
      <c r="R270" s="2" t="str">
        <f t="shared" si="18"/>
        <v>5E-20</v>
      </c>
      <c r="S270" s="2" t="str">
        <f t="shared" si="19"/>
        <v>○</v>
      </c>
    </row>
    <row r="271" spans="18:19" ht="13.5">
      <c r="R271" s="2" t="str">
        <f t="shared" si="18"/>
        <v>5E-21</v>
      </c>
      <c r="S271" s="2" t="str">
        <f t="shared" si="19"/>
        <v>○</v>
      </c>
    </row>
    <row r="272" spans="18:19" ht="13.5">
      <c r="R272" s="2" t="str">
        <f t="shared" si="18"/>
        <v>5E-22</v>
      </c>
      <c r="S272" s="2" t="str">
        <f t="shared" si="19"/>
        <v>○</v>
      </c>
    </row>
    <row r="273" spans="18:19" ht="13.5">
      <c r="R273" s="2" t="str">
        <f t="shared" si="18"/>
        <v>5E-23</v>
      </c>
      <c r="S273" s="2" t="str">
        <f t="shared" si="19"/>
        <v>不開講</v>
      </c>
    </row>
    <row r="274" spans="18:19" ht="13.5">
      <c r="R274" s="2" t="str">
        <f t="shared" si="18"/>
        <v>5E-24</v>
      </c>
      <c r="S274" s="2" t="str">
        <f t="shared" si="19"/>
        <v>○</v>
      </c>
    </row>
    <row r="275" spans="18:19" ht="13.5">
      <c r="R275" s="2" t="str">
        <f t="shared" si="18"/>
        <v>5K-1</v>
      </c>
      <c r="S275" s="2" t="str">
        <f t="shared" si="19"/>
        <v>○</v>
      </c>
    </row>
    <row r="276" spans="18:19" ht="13.5">
      <c r="R276" s="2" t="str">
        <f t="shared" si="18"/>
        <v>5K-2</v>
      </c>
      <c r="S276" s="2" t="str">
        <f t="shared" si="19"/>
        <v>○</v>
      </c>
    </row>
    <row r="277" spans="18:19" ht="13.5">
      <c r="R277" s="2" t="str">
        <f t="shared" si="18"/>
        <v>5K-3</v>
      </c>
      <c r="S277" s="2" t="str">
        <f t="shared" si="19"/>
        <v>○</v>
      </c>
    </row>
    <row r="278" spans="18:19" ht="13.5">
      <c r="R278" s="353" t="str">
        <f>J94</f>
        <v>3K-</v>
      </c>
      <c r="S278" s="35" t="s">
        <v>12</v>
      </c>
    </row>
    <row r="279" spans="18:19" ht="13.5">
      <c r="R279" s="353" t="str">
        <f>K94</f>
        <v>4K-</v>
      </c>
      <c r="S279" s="35" t="s">
        <v>12</v>
      </c>
    </row>
    <row r="280" spans="18:19" ht="13.5">
      <c r="R280" s="353" t="str">
        <f>L94</f>
        <v>5K-</v>
      </c>
      <c r="S280" s="35" t="s">
        <v>12</v>
      </c>
    </row>
    <row r="281" ht="13.5">
      <c r="S281" s="2"/>
    </row>
  </sheetData>
  <sheetProtection password="CA69" sheet="1"/>
  <mergeCells count="5">
    <mergeCell ref="A34:E34"/>
    <mergeCell ref="A16:B16"/>
    <mergeCell ref="A1:B1"/>
    <mergeCell ref="A23:B23"/>
    <mergeCell ref="A28:B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</dc:creator>
  <cp:keywords/>
  <dc:description/>
  <cp:lastModifiedBy>HGCAKR</cp:lastModifiedBy>
  <cp:lastPrinted>2012-05-29T08:35:10Z</cp:lastPrinted>
  <dcterms:created xsi:type="dcterms:W3CDTF">2012-05-23T07:08:57Z</dcterms:created>
  <dcterms:modified xsi:type="dcterms:W3CDTF">2012-06-11T08:51:04Z</dcterms:modified>
  <cp:category/>
  <cp:version/>
  <cp:contentType/>
  <cp:contentStatus/>
</cp:coreProperties>
</file>